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lillianvidigal/Desktop/Parahaus/"/>
    </mc:Choice>
  </mc:AlternateContent>
  <bookViews>
    <workbookView xWindow="0" yWindow="460" windowWidth="28380" windowHeight="16060" tabRatio="500"/>
  </bookViews>
  <sheets>
    <sheet name="INSTRUÇÕES GERAIS" sheetId="7" r:id="rId1"/>
    <sheet name="CALCULADORA" sheetId="9" r:id="rId2"/>
    <sheet name="DADOS CADASTRAIS" sheetId="8" r:id="rId3"/>
    <sheet name="TARIFAS EVENTOS" sheetId="1" r:id="rId4"/>
    <sheet name="DESCONTOS PROGRESSIVOS" sheetId="6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9" l="1"/>
  <c r="P22" i="9"/>
  <c r="P24" i="9"/>
  <c r="N24" i="9"/>
  <c r="R24" i="9"/>
  <c r="P23" i="9"/>
  <c r="N23" i="9"/>
  <c r="R23" i="9"/>
  <c r="R22" i="9"/>
  <c r="P21" i="9"/>
  <c r="N21" i="9"/>
  <c r="R21" i="9"/>
  <c r="P20" i="9"/>
  <c r="N20" i="9"/>
  <c r="R20" i="9"/>
  <c r="P19" i="9"/>
  <c r="N19" i="9"/>
  <c r="R19" i="9"/>
  <c r="P18" i="9"/>
  <c r="N18" i="9"/>
  <c r="R18" i="9"/>
  <c r="P17" i="9"/>
  <c r="N17" i="9"/>
  <c r="R17" i="9"/>
  <c r="P16" i="9"/>
  <c r="N16" i="9"/>
  <c r="R16" i="9"/>
  <c r="P15" i="9"/>
  <c r="N15" i="9"/>
  <c r="R15" i="9"/>
  <c r="N14" i="9"/>
  <c r="P14" i="9"/>
  <c r="R14" i="9"/>
  <c r="R25" i="9"/>
  <c r="P25" i="9"/>
  <c r="N25" i="9"/>
  <c r="Y17" i="6"/>
  <c r="Z17" i="6"/>
  <c r="V17" i="6"/>
  <c r="W17" i="6"/>
  <c r="S17" i="6"/>
  <c r="T17" i="6"/>
  <c r="P17" i="6"/>
  <c r="Q17" i="6"/>
  <c r="N17" i="6"/>
  <c r="P21" i="1"/>
  <c r="N21" i="1"/>
  <c r="P23" i="1"/>
  <c r="N23" i="1"/>
  <c r="N23" i="6"/>
  <c r="N22" i="6"/>
  <c r="N21" i="6"/>
  <c r="N20" i="6"/>
  <c r="N19" i="6"/>
  <c r="N15" i="6"/>
  <c r="N14" i="6"/>
  <c r="Y14" i="6"/>
  <c r="Z14" i="6"/>
  <c r="Y15" i="6"/>
  <c r="Z15" i="6"/>
  <c r="Y19" i="6"/>
  <c r="Z19" i="6"/>
  <c r="Y20" i="6"/>
  <c r="Z20" i="6"/>
  <c r="Y21" i="6"/>
  <c r="Z21" i="6"/>
  <c r="Y22" i="6"/>
  <c r="Z22" i="6"/>
  <c r="Y23" i="6"/>
  <c r="Z23" i="6"/>
  <c r="V14" i="6"/>
  <c r="W14" i="6"/>
  <c r="V15" i="6"/>
  <c r="W15" i="6"/>
  <c r="V19" i="6"/>
  <c r="W19" i="6"/>
  <c r="V20" i="6"/>
  <c r="W20" i="6"/>
  <c r="V21" i="6"/>
  <c r="W21" i="6"/>
  <c r="V22" i="6"/>
  <c r="W22" i="6"/>
  <c r="V23" i="6"/>
  <c r="W23" i="6"/>
  <c r="S14" i="6"/>
  <c r="T14" i="6"/>
  <c r="S15" i="6"/>
  <c r="T15" i="6"/>
  <c r="S19" i="6"/>
  <c r="T19" i="6"/>
  <c r="S20" i="6"/>
  <c r="T20" i="6"/>
  <c r="S21" i="6"/>
  <c r="T21" i="6"/>
  <c r="S22" i="6"/>
  <c r="T22" i="6"/>
  <c r="S23" i="6"/>
  <c r="T23" i="6"/>
  <c r="P22" i="6"/>
  <c r="Q22" i="6"/>
  <c r="P21" i="6"/>
  <c r="Q21" i="6"/>
  <c r="P20" i="6"/>
  <c r="Q20" i="6"/>
  <c r="P19" i="6"/>
  <c r="Q19" i="6"/>
  <c r="Q18" i="6"/>
  <c r="Q16" i="6"/>
  <c r="P15" i="6"/>
  <c r="Q15" i="6"/>
  <c r="P14" i="6"/>
  <c r="Q14" i="6"/>
  <c r="P23" i="6"/>
  <c r="P24" i="1"/>
  <c r="P22" i="1"/>
  <c r="P20" i="1"/>
  <c r="P19" i="1"/>
  <c r="N17" i="1"/>
  <c r="N18" i="1"/>
  <c r="N19" i="1"/>
  <c r="N20" i="1"/>
  <c r="N22" i="1"/>
  <c r="N24" i="1"/>
  <c r="N14" i="1"/>
  <c r="N16" i="1"/>
  <c r="N15" i="1"/>
  <c r="N25" i="1"/>
  <c r="P18" i="1"/>
  <c r="P17" i="1"/>
  <c r="P14" i="1"/>
  <c r="P15" i="1"/>
  <c r="P16" i="1"/>
  <c r="P25" i="1"/>
</calcChain>
</file>

<file path=xl/sharedStrings.xml><?xml version="1.0" encoding="utf-8"?>
<sst xmlns="http://schemas.openxmlformats.org/spreadsheetml/2006/main" count="371" uniqueCount="138">
  <si>
    <t>Item</t>
  </si>
  <si>
    <t>Descrição</t>
  </si>
  <si>
    <t>Metragem</t>
  </si>
  <si>
    <t>Pé-direito</t>
  </si>
  <si>
    <t>Capacidade</t>
  </si>
  <si>
    <t>Área expositiva</t>
  </si>
  <si>
    <t>Infraestrutura</t>
  </si>
  <si>
    <t>150M2</t>
  </si>
  <si>
    <t>2.4M
2.8M
Área com pé-direito duplo
Área aberta</t>
  </si>
  <si>
    <t>Cocktail: 120 pessoas
Reunião: 60 pessoas</t>
  </si>
  <si>
    <t>40M2
(paredes de alvenaria)</t>
  </si>
  <si>
    <t>Banheiro
Cozinha 1 equipada
Acquabox
Vista panorâmica</t>
  </si>
  <si>
    <t>Deck na cobertura</t>
  </si>
  <si>
    <t>3.2M
Área aberta</t>
  </si>
  <si>
    <t>Cocktail: 120 pessoas
Reunião: 30 pessoas</t>
  </si>
  <si>
    <t xml:space="preserve">Espaço expositivo
</t>
  </si>
  <si>
    <t>140M2</t>
  </si>
  <si>
    <t>2.3M
 Área com pé-direito duplo</t>
  </si>
  <si>
    <t>Cocktail: 180 pessoas</t>
  </si>
  <si>
    <t>160M2
(paredes de alvenaria)</t>
  </si>
  <si>
    <t>Banheiro
Vista panorâmica
Ampla iluminação natural
Iluminação direcional</t>
  </si>
  <si>
    <t>A Combinar</t>
  </si>
  <si>
    <t>Estúdio fotográfico
Atelier 
Pinacoteca
Espaço de eventos</t>
  </si>
  <si>
    <t>80M2</t>
  </si>
  <si>
    <t>2.3M</t>
  </si>
  <si>
    <t>Cocktail: 60 pessoas</t>
  </si>
  <si>
    <t>80M2
(paredes de alvenaria)</t>
  </si>
  <si>
    <t>Fundo Infinito
Chroma key
Equipamento de iluminação</t>
  </si>
  <si>
    <t>Acquário humano 
para experiências sensoriais
 e performances artísticas</t>
  </si>
  <si>
    <t>\</t>
  </si>
  <si>
    <t>1 Pessoa</t>
  </si>
  <si>
    <t>Tubo de acrílico cheio de água
Diãmetro 2.2M X Altura 3M
Água Filtrada com temperatura regulável
Caixa acústiva subaquática
Compressor de ar para respiração natural
Equipamentos de conforto e segurança</t>
  </si>
  <si>
    <t>Jardim de inverno voltado para a galeria de arte</t>
  </si>
  <si>
    <t>Área aberta</t>
  </si>
  <si>
    <t>Cocktail: 40 pessoas
Reunião: 20 pessoas</t>
  </si>
  <si>
    <t>80M2
(Chão)</t>
  </si>
  <si>
    <t>Área aberta 
Piso de pedrinhas</t>
  </si>
  <si>
    <t>Cozinha industrial para aulas, reuniões, demonstrações e gravações</t>
  </si>
  <si>
    <t>2.8M</t>
  </si>
  <si>
    <t>Aberta para o Ground Floor
Fogão industrial de 3 bocas
Forno Industrial
Geladeira
Forno elétrico
Eletrodomésticos e louças</t>
  </si>
  <si>
    <t>3.2M</t>
  </si>
  <si>
    <t>Ao ar livre
Fogão industrial de 2 bocas
Churrasqueira
Forno Industrial
Geladeira
Forno elétrico
Eletrodomésticos e louças</t>
  </si>
  <si>
    <t>500 pessoas circulando</t>
  </si>
  <si>
    <t>480M2
(chão e parede)</t>
  </si>
  <si>
    <t>Valor (R$ / Hora)</t>
  </si>
  <si>
    <t>Valor (R$ / Diária)</t>
  </si>
  <si>
    <t>Casa inteira</t>
  </si>
  <si>
    <t>Completa
(Não inclui o uso do Acquabox)
(Não inclui andar administrativo)</t>
  </si>
  <si>
    <t>Área interna e externa do téreo</t>
  </si>
  <si>
    <t>800M2</t>
  </si>
  <si>
    <t>Jaccuzzi
Lareira aberta
Cozinha 2 equipada
Churrasqueira
Vestiário
Chuveirão
Vista panorâmica</t>
  </si>
  <si>
    <t>CÁLCULO</t>
  </si>
  <si>
    <t>Horas</t>
  </si>
  <si>
    <t>Diárias</t>
  </si>
  <si>
    <t>Valor (R$)</t>
  </si>
  <si>
    <t>LOCAÇÕES AVULSAS</t>
  </si>
  <si>
    <t>Le Room
(térreo)</t>
  </si>
  <si>
    <t>Le Roof
(Cobertura)</t>
  </si>
  <si>
    <t>Le Bunker
(3o subsolo)</t>
  </si>
  <si>
    <t>Art Gallery
(1o e 2o subsolos)</t>
  </si>
  <si>
    <t>Acquabox
(térreo)</t>
  </si>
  <si>
    <t>Cozinha 1
(térreo)</t>
  </si>
  <si>
    <t>Cozinha 2
(cobertura)</t>
  </si>
  <si>
    <t>Art Garden
(2o subsolo)</t>
  </si>
  <si>
    <t>Full Haus
(casa inteira)</t>
  </si>
  <si>
    <t>3o EVENTO NO SEMESTRE - 15%</t>
  </si>
  <si>
    <t>2o EVENTO NO SEMESTRE - 10%</t>
  </si>
  <si>
    <t>4o EVENTO NO SEMESTRE - 20%</t>
  </si>
  <si>
    <t>5o EVENTO NO SEMESTRE - 25%</t>
  </si>
  <si>
    <t>6o EVENTO NO SEMESTRE - 30%</t>
  </si>
  <si>
    <t>Garagem</t>
  </si>
  <si>
    <t>DADOS CADASTRAIS</t>
  </si>
  <si>
    <t>Razão Social</t>
  </si>
  <si>
    <t>Tempo Inteiro Produções Ltda.</t>
  </si>
  <si>
    <t>07.722.667 0001-47</t>
  </si>
  <si>
    <t>CNPJ</t>
  </si>
  <si>
    <t>Endereço</t>
  </si>
  <si>
    <t>DADOS BANCÁRIOS</t>
  </si>
  <si>
    <t>Itau</t>
  </si>
  <si>
    <t>Banco</t>
  </si>
  <si>
    <t>Agência</t>
  </si>
  <si>
    <t xml:space="preserve">66486-9
</t>
  </si>
  <si>
    <t>Conta</t>
  </si>
  <si>
    <t>CONTATOS</t>
  </si>
  <si>
    <t>Nome</t>
  </si>
  <si>
    <t>Email</t>
  </si>
  <si>
    <t>Celular</t>
  </si>
  <si>
    <t>Maurizio Mancioli</t>
  </si>
  <si>
    <t xml:space="preserve">(11) 98136-1330
</t>
  </si>
  <si>
    <t>Lillian Vidigal Hastings</t>
  </si>
  <si>
    <t>mmancioli@gmail.com</t>
  </si>
  <si>
    <t>lvidigal@liftdesign.com.br</t>
  </si>
  <si>
    <t>Rua Caminha de Amorim, 532
Vila Madalena – São Paulo – SP
Brasil
CEP 05451-020</t>
  </si>
  <si>
    <t>PAGAMENTOS</t>
  </si>
  <si>
    <t>Impostos</t>
  </si>
  <si>
    <t>17% de acréscimo sobre o valor final</t>
  </si>
  <si>
    <t>Vencimentos</t>
  </si>
  <si>
    <t>50% no ato da reserva da data
50% um dia útil antes da realização do evento</t>
  </si>
  <si>
    <t>REGRAS GERAIS</t>
  </si>
  <si>
    <t>A Parahaus Não se responsabiliza por acidentes ocorridos nas suas dependências durante a realização do evento, montagem e desmontagem.</t>
  </si>
  <si>
    <t>Valores sujeitos a reajuste a qualquer momento sem prévio aviso.</t>
  </si>
  <si>
    <t>Todas as demandas devem ser formalizadas em documento (e-mail).</t>
  </si>
  <si>
    <t>O espaço deve ser entregue após o evento nas exatas condições em que foi disponibilizado.</t>
  </si>
  <si>
    <t>O cliente é responsável em caso de perdas e danos; o reembolso será realizado imediatamente após o evento.</t>
  </si>
  <si>
    <t>Serviços terceirizados pela contratante devem ser previamente aprovados pela Parahaus.</t>
  </si>
  <si>
    <t>A Parahaus se reserva o direito de vetar ações que contrariem a sua visão.</t>
  </si>
  <si>
    <t>Devem ser respeitados os limites de lotação de cada espaço.</t>
  </si>
  <si>
    <t>Horas extras não contratadas previamente têm acréscimo de 50%.</t>
  </si>
  <si>
    <t>O período de montagem e desmontagem se refere somente à liberação do espaço nas horas contratadas. Não está incluída a mão-de-obra.</t>
  </si>
  <si>
    <t>A Parahaus não possui infraestrutura de acessibilidade para pessoas com necessidades especiais de locomoção.</t>
  </si>
  <si>
    <t>Caso a contratante altere o escopo do evento após a sua aprovação, a Parahaus se reserva o direito de rever o orçamento apresentado.</t>
  </si>
  <si>
    <t>Despesas de manutenção, expedição e reposição de material serão pagas à parte.</t>
  </si>
  <si>
    <t>Devem ser cumpridas as leis dentro e fora do espaço durante todo o período do evento, incluindo montagem e desmontagem. Eventuais multas  (PSIU, ECAD, DETRAN e outros) e processos são de responsabilidade do contratante.</t>
  </si>
  <si>
    <t>O uso do Acquabox deve obedecer à regras impostas pelo seu criador, Maurizio Mancioli.</t>
  </si>
  <si>
    <t>Não há devolução de valores ou transferência de datas por razões climáticas ou meteorológicas.</t>
  </si>
  <si>
    <t>Em caso de desistência com até 10 dias úteis de antecedência, o reembolso é de 50% do que já foi pago. Após este período não há reembolso.</t>
  </si>
  <si>
    <t>A Parahaus se compromete a manter sigilo quanto às informações fornecidas pelo cliente para a realização deste evento. Da mesma forma, o cliente deve manter a confidencialidade dos termos negociados.</t>
  </si>
  <si>
    <t>A Parahaus pode utilizar o case desenvolvido para o cliente no seu portfolio.</t>
  </si>
  <si>
    <t xml:space="preserve">(11) 96641-9190
</t>
  </si>
  <si>
    <t>Montagem e Desmontagem</t>
  </si>
  <si>
    <t>Qualquer espaço</t>
  </si>
  <si>
    <t>Somente liberação do espaço. 
Não inclui Mão-de-obra</t>
  </si>
  <si>
    <t>TARIFAS DE LOCAÇÃO EM SÉRIE</t>
  </si>
  <si>
    <t>Conferidos logo após o término da desmontagem e resarcidos imediatamente pelo valor de mercado</t>
  </si>
  <si>
    <t>Espaço livre e coberto</t>
  </si>
  <si>
    <t>2.7M</t>
  </si>
  <si>
    <t>Esta tabela é de uso exclusivo para as produtoras de eventos e locações pré-cadastradas e parceiras da Parahaus. Não deve ser compartilhada com os clientes finais.</t>
  </si>
  <si>
    <t>A Parahaus deve pré-aprovar os orçamentos enviados ao cliente e não se responsabiliza por enganos  de cálculo da produtora.</t>
  </si>
  <si>
    <t>TARIFAS DE LOCAÇÃO</t>
  </si>
  <si>
    <t>*Após a meia-noite e antes das 8h, a hora vale R$ 1.000,00</t>
  </si>
  <si>
    <t>*Durante os mêses de Novembro Dezembro, a hora vale R$ 800 e os outros valores têm um acréscimo de 20%</t>
  </si>
  <si>
    <t>* Valores sujeitos a revisão, de acordo com o número de pessoas, temporada do ano e limite de horas.</t>
  </si>
  <si>
    <t>ÁREA</t>
  </si>
  <si>
    <t>TOTAL (R$)</t>
  </si>
  <si>
    <t>Valores válidos para baixa estação, das 8h às 23h</t>
  </si>
  <si>
    <t>Janeiro de 2020</t>
  </si>
  <si>
    <t>Valores sujeitos a confirmação</t>
  </si>
  <si>
    <t>Extras,
Perdas e 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</si>
</sst>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4" fontId="0" fillId="3" borderId="8" xfId="0" applyNumberFormat="1" applyFont="1" applyFill="1" applyBorder="1" applyAlignment="1">
      <alignment horizontal="center" vertical="center"/>
    </xf>
    <xf numFmtId="4" fontId="0" fillId="3" borderId="9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0" fillId="5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0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4" fontId="0" fillId="2" borderId="0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1</xdr:row>
      <xdr:rowOff>0</xdr:rowOff>
    </xdr:from>
    <xdr:to>
      <xdr:col>1</xdr:col>
      <xdr:colOff>812800</xdr:colOff>
      <xdr:row>8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203200"/>
          <a:ext cx="1435100" cy="143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</xdr:row>
      <xdr:rowOff>0</xdr:rowOff>
    </xdr:from>
    <xdr:to>
      <xdr:col>1</xdr:col>
      <xdr:colOff>787400</xdr:colOff>
      <xdr:row>8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203200"/>
          <a:ext cx="1435100" cy="1435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1</xdr:col>
      <xdr:colOff>800100</xdr:colOff>
      <xdr:row>8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3200"/>
          <a:ext cx="1435100" cy="1435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12700</xdr:rowOff>
    </xdr:from>
    <xdr:to>
      <xdr:col>1</xdr:col>
      <xdr:colOff>800100</xdr:colOff>
      <xdr:row>8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15900"/>
          <a:ext cx="1435100" cy="1435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25400</xdr:rowOff>
    </xdr:from>
    <xdr:to>
      <xdr:col>2</xdr:col>
      <xdr:colOff>12700</xdr:colOff>
      <xdr:row>8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28600"/>
          <a:ext cx="1435100" cy="143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34"/>
  <sheetViews>
    <sheetView tabSelected="1" workbookViewId="0">
      <selection activeCell="D8" sqref="D8"/>
    </sheetView>
  </sheetViews>
  <sheetFormatPr baseColWidth="10" defaultRowHeight="16" x14ac:dyDescent="0.2"/>
  <cols>
    <col min="1" max="2" width="10.83203125" style="29"/>
    <col min="3" max="3" width="10.5" style="29" customWidth="1"/>
    <col min="4" max="5" width="36" style="29" customWidth="1"/>
    <col min="6" max="6" width="36" style="27" customWidth="1"/>
    <col min="7" max="16384" width="10.83203125" style="29"/>
  </cols>
  <sheetData>
    <row r="5" spans="4:6" ht="15" customHeight="1" x14ac:dyDescent="0.2"/>
    <row r="6" spans="4:6" ht="15" customHeight="1" x14ac:dyDescent="0.2"/>
    <row r="7" spans="4:6" ht="15" customHeight="1" x14ac:dyDescent="0.2"/>
    <row r="10" spans="4:6" ht="17" thickBot="1" x14ac:dyDescent="0.25">
      <c r="D10" s="29" t="s">
        <v>135</v>
      </c>
    </row>
    <row r="11" spans="4:6" ht="21" customHeight="1" x14ac:dyDescent="0.2">
      <c r="D11" s="58" t="s">
        <v>98</v>
      </c>
      <c r="E11" s="59"/>
      <c r="F11" s="60"/>
    </row>
    <row r="12" spans="4:6" ht="57" customHeight="1" x14ac:dyDescent="0.2">
      <c r="D12" s="46" t="s">
        <v>126</v>
      </c>
      <c r="E12" s="47"/>
      <c r="F12" s="48"/>
    </row>
    <row r="13" spans="4:6" ht="57" customHeight="1" x14ac:dyDescent="0.2">
      <c r="D13" s="46" t="s">
        <v>100</v>
      </c>
      <c r="E13" s="47"/>
      <c r="F13" s="48"/>
    </row>
    <row r="14" spans="4:6" ht="57" customHeight="1" x14ac:dyDescent="0.2">
      <c r="D14" s="46" t="s">
        <v>127</v>
      </c>
      <c r="E14" s="47"/>
      <c r="F14" s="48"/>
    </row>
    <row r="15" spans="4:6" ht="57" customHeight="1" x14ac:dyDescent="0.2">
      <c r="D15" s="46" t="s">
        <v>101</v>
      </c>
      <c r="E15" s="47"/>
      <c r="F15" s="48"/>
    </row>
    <row r="16" spans="4:6" ht="57" customHeight="1" x14ac:dyDescent="0.2">
      <c r="D16" s="46" t="s">
        <v>102</v>
      </c>
      <c r="E16" s="47"/>
      <c r="F16" s="48"/>
    </row>
    <row r="17" spans="4:6" ht="57" customHeight="1" x14ac:dyDescent="0.2">
      <c r="D17" s="46" t="s">
        <v>103</v>
      </c>
      <c r="E17" s="47"/>
      <c r="F17" s="48"/>
    </row>
    <row r="18" spans="4:6" ht="57" customHeight="1" x14ac:dyDescent="0.2">
      <c r="D18" s="46" t="s">
        <v>104</v>
      </c>
      <c r="E18" s="47"/>
      <c r="F18" s="48"/>
    </row>
    <row r="19" spans="4:6" ht="57" customHeight="1" x14ac:dyDescent="0.2">
      <c r="D19" s="46" t="s">
        <v>105</v>
      </c>
      <c r="E19" s="47"/>
      <c r="F19" s="48"/>
    </row>
    <row r="20" spans="4:6" ht="57" customHeight="1" x14ac:dyDescent="0.2">
      <c r="D20" s="46" t="s">
        <v>106</v>
      </c>
      <c r="E20" s="47"/>
      <c r="F20" s="48"/>
    </row>
    <row r="21" spans="4:6" ht="57" customHeight="1" x14ac:dyDescent="0.2">
      <c r="D21" s="46" t="s">
        <v>107</v>
      </c>
      <c r="E21" s="47"/>
      <c r="F21" s="48"/>
    </row>
    <row r="22" spans="4:6" ht="57" customHeight="1" x14ac:dyDescent="0.2">
      <c r="D22" s="46" t="s">
        <v>108</v>
      </c>
      <c r="E22" s="47"/>
      <c r="F22" s="48"/>
    </row>
    <row r="23" spans="4:6" ht="57" customHeight="1" x14ac:dyDescent="0.2">
      <c r="D23" s="46" t="s">
        <v>109</v>
      </c>
      <c r="E23" s="47"/>
      <c r="F23" s="48"/>
    </row>
    <row r="24" spans="4:6" ht="57" customHeight="1" x14ac:dyDescent="0.2">
      <c r="D24" s="46" t="s">
        <v>110</v>
      </c>
      <c r="E24" s="47"/>
      <c r="F24" s="48"/>
    </row>
    <row r="25" spans="4:6" ht="57" customHeight="1" x14ac:dyDescent="0.2">
      <c r="D25" s="46" t="s">
        <v>111</v>
      </c>
      <c r="E25" s="47"/>
      <c r="F25" s="48"/>
    </row>
    <row r="26" spans="4:6" ht="57" customHeight="1" x14ac:dyDescent="0.2">
      <c r="D26" s="46" t="s">
        <v>99</v>
      </c>
      <c r="E26" s="47"/>
      <c r="F26" s="48"/>
    </row>
    <row r="27" spans="4:6" ht="57" customHeight="1" x14ac:dyDescent="0.2">
      <c r="D27" s="46" t="s">
        <v>112</v>
      </c>
      <c r="E27" s="47"/>
      <c r="F27" s="48"/>
    </row>
    <row r="28" spans="4:6" ht="57" customHeight="1" x14ac:dyDescent="0.2">
      <c r="D28" s="46" t="s">
        <v>113</v>
      </c>
      <c r="E28" s="47"/>
      <c r="F28" s="48"/>
    </row>
    <row r="29" spans="4:6" ht="57" customHeight="1" x14ac:dyDescent="0.2">
      <c r="D29" s="46" t="s">
        <v>114</v>
      </c>
      <c r="E29" s="47"/>
      <c r="F29" s="48"/>
    </row>
    <row r="30" spans="4:6" ht="57" customHeight="1" x14ac:dyDescent="0.2">
      <c r="D30" s="46" t="s">
        <v>115</v>
      </c>
      <c r="E30" s="47"/>
      <c r="F30" s="48"/>
    </row>
    <row r="31" spans="4:6" ht="57" customHeight="1" x14ac:dyDescent="0.2">
      <c r="D31" s="46" t="s">
        <v>116</v>
      </c>
      <c r="E31" s="47"/>
      <c r="F31" s="48"/>
    </row>
    <row r="32" spans="4:6" ht="57" customHeight="1" thickBot="1" x14ac:dyDescent="0.25">
      <c r="D32" s="49" t="s">
        <v>117</v>
      </c>
      <c r="E32" s="50"/>
      <c r="F32" s="51"/>
    </row>
    <row r="33" spans="4:6" x14ac:dyDescent="0.2">
      <c r="D33" s="27"/>
      <c r="F33" s="29"/>
    </row>
    <row r="34" spans="4:6" x14ac:dyDescent="0.2">
      <c r="D34" s="27"/>
      <c r="F34" s="29"/>
    </row>
  </sheetData>
  <mergeCells count="22">
    <mergeCell ref="D32:F32"/>
    <mergeCell ref="D26:F26"/>
    <mergeCell ref="D27:F27"/>
    <mergeCell ref="D28:F28"/>
    <mergeCell ref="D29:F29"/>
    <mergeCell ref="D30:F30"/>
    <mergeCell ref="D31:F31"/>
    <mergeCell ref="D11:F11"/>
    <mergeCell ref="D12:F12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13:F13"/>
  </mergeCells>
  <phoneticPr fontId="6" type="noConversion"/>
  <pageMargins left="0.75" right="0.75" top="1" bottom="1" header="0.5" footer="0.5"/>
  <pageSetup paperSize="8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29"/>
  <sheetViews>
    <sheetView workbookViewId="0">
      <pane xSplit="3" ySplit="13" topLeftCell="L24" activePane="bottomRight" state="frozen"/>
      <selection pane="topRight" activeCell="D1" sqref="D1"/>
      <selection pane="bottomLeft" activeCell="A14" sqref="A14"/>
      <selection pane="bottomRight" activeCell="T33" sqref="T33"/>
    </sheetView>
  </sheetViews>
  <sheetFormatPr baseColWidth="10" defaultRowHeight="16" x14ac:dyDescent="0.2"/>
  <cols>
    <col min="1" max="2" width="10.83203125" style="1"/>
    <col min="3" max="3" width="13.33203125" style="38" customWidth="1"/>
    <col min="4" max="4" width="27" style="1" hidden="1" customWidth="1"/>
    <col min="5" max="5" width="34.83203125" style="1" hidden="1" customWidth="1"/>
    <col min="6" max="6" width="10" style="1" hidden="1" customWidth="1"/>
    <col min="7" max="7" width="17.83203125" style="1" hidden="1" customWidth="1"/>
    <col min="8" max="8" width="20" style="1" hidden="1" customWidth="1"/>
    <col min="9" max="9" width="19.33203125" style="1" hidden="1" customWidth="1"/>
    <col min="10" max="10" width="15.33203125" style="1" hidden="1" customWidth="1"/>
    <col min="11" max="11" width="16.1640625" style="1" hidden="1" customWidth="1"/>
    <col min="12" max="12" width="5" style="1" customWidth="1"/>
    <col min="13" max="16" width="13.1640625" style="1" customWidth="1"/>
    <col min="17" max="17" width="10.83203125" style="1"/>
    <col min="18" max="18" width="13.1640625" style="1" customWidth="1"/>
    <col min="19" max="16384" width="10.83203125" style="1"/>
  </cols>
  <sheetData>
    <row r="5" spans="3:18" x14ac:dyDescent="0.2">
      <c r="D5" s="53" t="s">
        <v>128</v>
      </c>
      <c r="E5" s="53"/>
      <c r="F5" s="53"/>
      <c r="G5" s="53"/>
      <c r="H5" s="53"/>
      <c r="I5" s="53"/>
      <c r="J5" s="53"/>
      <c r="K5" s="53"/>
      <c r="L5" s="38"/>
    </row>
    <row r="6" spans="3:18" x14ac:dyDescent="0.2">
      <c r="D6" s="38"/>
      <c r="E6" s="38"/>
      <c r="F6" s="38"/>
      <c r="G6" s="38"/>
      <c r="H6" s="38"/>
      <c r="I6" s="38"/>
      <c r="J6" s="38"/>
      <c r="K6" s="38"/>
      <c r="L6" s="38"/>
    </row>
    <row r="7" spans="3:18" x14ac:dyDescent="0.2">
      <c r="D7" s="54"/>
      <c r="E7" s="54"/>
      <c r="F7" s="54"/>
      <c r="G7" s="54"/>
      <c r="H7" s="54"/>
      <c r="I7" s="54"/>
      <c r="J7" s="54"/>
      <c r="K7" s="54"/>
      <c r="L7" s="39"/>
    </row>
    <row r="9" spans="3:18" x14ac:dyDescent="0.2">
      <c r="N9" s="1" t="s">
        <v>134</v>
      </c>
      <c r="R9" s="1" t="s">
        <v>136</v>
      </c>
    </row>
    <row r="11" spans="3:18" ht="17" thickBot="1" x14ac:dyDescent="0.25">
      <c r="M11" s="54"/>
      <c r="N11" s="54"/>
      <c r="O11" s="54"/>
      <c r="P11" s="54"/>
    </row>
    <row r="12" spans="3:18" x14ac:dyDescent="0.2">
      <c r="C12" s="61" t="s">
        <v>132</v>
      </c>
      <c r="D12" s="62"/>
      <c r="E12" s="62"/>
      <c r="F12" s="62"/>
      <c r="G12" s="62"/>
      <c r="H12" s="62"/>
      <c r="I12" s="62"/>
      <c r="J12" s="62"/>
      <c r="K12" s="63"/>
      <c r="L12" s="5"/>
      <c r="M12" s="61" t="s">
        <v>51</v>
      </c>
      <c r="N12" s="62"/>
      <c r="O12" s="62"/>
      <c r="P12" s="63"/>
    </row>
    <row r="13" spans="3:18" x14ac:dyDescent="0.2">
      <c r="C13" s="64" t="s">
        <v>0</v>
      </c>
      <c r="D13" s="65" t="s">
        <v>1</v>
      </c>
      <c r="E13" s="65" t="s">
        <v>6</v>
      </c>
      <c r="F13" s="65" t="s">
        <v>2</v>
      </c>
      <c r="G13" s="65" t="s">
        <v>3</v>
      </c>
      <c r="H13" s="65" t="s">
        <v>4</v>
      </c>
      <c r="I13" s="65" t="s">
        <v>5</v>
      </c>
      <c r="J13" s="65" t="s">
        <v>44</v>
      </c>
      <c r="K13" s="66" t="s">
        <v>45</v>
      </c>
      <c r="L13" s="5"/>
      <c r="M13" s="64" t="s">
        <v>52</v>
      </c>
      <c r="N13" s="65" t="s">
        <v>54</v>
      </c>
      <c r="O13" s="65" t="s">
        <v>53</v>
      </c>
      <c r="P13" s="66" t="s">
        <v>54</v>
      </c>
      <c r="R13" s="66" t="s">
        <v>133</v>
      </c>
    </row>
    <row r="14" spans="3:18" ht="109" customHeight="1" x14ac:dyDescent="0.2">
      <c r="C14" s="23" t="s">
        <v>56</v>
      </c>
      <c r="D14" s="7" t="s">
        <v>48</v>
      </c>
      <c r="E14" s="7" t="s">
        <v>11</v>
      </c>
      <c r="F14" s="7" t="s">
        <v>7</v>
      </c>
      <c r="G14" s="7" t="s">
        <v>8</v>
      </c>
      <c r="H14" s="7" t="s">
        <v>9</v>
      </c>
      <c r="I14" s="7" t="s">
        <v>10</v>
      </c>
      <c r="J14" s="8">
        <v>600</v>
      </c>
      <c r="K14" s="9">
        <v>4200</v>
      </c>
      <c r="L14" s="6"/>
      <c r="M14" s="17">
        <v>0</v>
      </c>
      <c r="N14" s="14">
        <f t="shared" ref="N14:N24" si="0">SUM(J14)*M14</f>
        <v>0</v>
      </c>
      <c r="O14" s="14">
        <v>0</v>
      </c>
      <c r="P14" s="18">
        <f t="shared" ref="P14:P24" si="1">SUM(K14)*O14</f>
        <v>0</v>
      </c>
      <c r="R14" s="18">
        <f t="shared" ref="R14:R24" si="2">P14+N14</f>
        <v>0</v>
      </c>
    </row>
    <row r="15" spans="3:18" ht="109" customHeight="1" x14ac:dyDescent="0.2">
      <c r="C15" s="23" t="s">
        <v>57</v>
      </c>
      <c r="D15" s="7" t="s">
        <v>12</v>
      </c>
      <c r="E15" s="7" t="s">
        <v>50</v>
      </c>
      <c r="F15" s="7" t="s">
        <v>7</v>
      </c>
      <c r="G15" s="7" t="s">
        <v>13</v>
      </c>
      <c r="H15" s="7" t="s">
        <v>14</v>
      </c>
      <c r="I15" s="7" t="s">
        <v>10</v>
      </c>
      <c r="J15" s="8">
        <v>600</v>
      </c>
      <c r="K15" s="9">
        <v>4200</v>
      </c>
      <c r="L15" s="6"/>
      <c r="M15" s="17">
        <v>0</v>
      </c>
      <c r="N15" s="14">
        <f t="shared" si="0"/>
        <v>0</v>
      </c>
      <c r="O15" s="14">
        <v>0</v>
      </c>
      <c r="P15" s="18">
        <f t="shared" si="1"/>
        <v>0</v>
      </c>
      <c r="R15" s="18">
        <f t="shared" si="2"/>
        <v>0</v>
      </c>
    </row>
    <row r="16" spans="3:18" ht="109" customHeight="1" x14ac:dyDescent="0.2">
      <c r="C16" s="23" t="s">
        <v>59</v>
      </c>
      <c r="D16" s="7" t="s">
        <v>15</v>
      </c>
      <c r="E16" s="7" t="s">
        <v>20</v>
      </c>
      <c r="F16" s="7" t="s">
        <v>16</v>
      </c>
      <c r="G16" s="7" t="s">
        <v>17</v>
      </c>
      <c r="H16" s="7" t="s">
        <v>18</v>
      </c>
      <c r="I16" s="7" t="s">
        <v>19</v>
      </c>
      <c r="J16" s="8">
        <v>400</v>
      </c>
      <c r="K16" s="9">
        <v>2800</v>
      </c>
      <c r="L16" s="6"/>
      <c r="M16" s="17">
        <v>0</v>
      </c>
      <c r="N16" s="14">
        <f t="shared" si="0"/>
        <v>0</v>
      </c>
      <c r="O16" s="14">
        <v>0</v>
      </c>
      <c r="P16" s="18">
        <f t="shared" si="1"/>
        <v>0</v>
      </c>
      <c r="R16" s="18">
        <f t="shared" si="2"/>
        <v>0</v>
      </c>
    </row>
    <row r="17" spans="3:18" ht="109" customHeight="1" x14ac:dyDescent="0.2">
      <c r="C17" s="23" t="s">
        <v>58</v>
      </c>
      <c r="D17" s="7" t="s">
        <v>22</v>
      </c>
      <c r="E17" s="7" t="s">
        <v>27</v>
      </c>
      <c r="F17" s="7" t="s">
        <v>23</v>
      </c>
      <c r="G17" s="7" t="s">
        <v>24</v>
      </c>
      <c r="H17" s="7" t="s">
        <v>25</v>
      </c>
      <c r="I17" s="7" t="s">
        <v>26</v>
      </c>
      <c r="J17" s="8">
        <v>600</v>
      </c>
      <c r="K17" s="9">
        <v>4200</v>
      </c>
      <c r="L17" s="6"/>
      <c r="M17" s="17">
        <v>0</v>
      </c>
      <c r="N17" s="14">
        <f t="shared" si="0"/>
        <v>0</v>
      </c>
      <c r="O17" s="14">
        <v>0</v>
      </c>
      <c r="P17" s="18">
        <f t="shared" si="1"/>
        <v>0</v>
      </c>
      <c r="R17" s="18">
        <f t="shared" si="2"/>
        <v>0</v>
      </c>
    </row>
    <row r="18" spans="3:18" ht="109" customHeight="1" x14ac:dyDescent="0.2">
      <c r="C18" s="23" t="s">
        <v>60</v>
      </c>
      <c r="D18" s="7" t="s">
        <v>28</v>
      </c>
      <c r="E18" s="7" t="s">
        <v>31</v>
      </c>
      <c r="F18" s="7" t="s">
        <v>29</v>
      </c>
      <c r="G18" s="7" t="s">
        <v>29</v>
      </c>
      <c r="H18" s="7" t="s">
        <v>30</v>
      </c>
      <c r="I18" s="7" t="s">
        <v>29</v>
      </c>
      <c r="J18" s="8">
        <v>600</v>
      </c>
      <c r="K18" s="9">
        <v>4200</v>
      </c>
      <c r="L18" s="6"/>
      <c r="M18" s="17">
        <v>0</v>
      </c>
      <c r="N18" s="14">
        <f t="shared" si="0"/>
        <v>0</v>
      </c>
      <c r="O18" s="14">
        <v>0</v>
      </c>
      <c r="P18" s="18">
        <f t="shared" si="1"/>
        <v>0</v>
      </c>
      <c r="R18" s="18">
        <f t="shared" si="2"/>
        <v>0</v>
      </c>
    </row>
    <row r="19" spans="3:18" ht="109" customHeight="1" x14ac:dyDescent="0.2">
      <c r="C19" s="23" t="s">
        <v>63</v>
      </c>
      <c r="D19" s="7" t="s">
        <v>32</v>
      </c>
      <c r="E19" s="7" t="s">
        <v>36</v>
      </c>
      <c r="F19" s="7" t="s">
        <v>23</v>
      </c>
      <c r="G19" s="7" t="s">
        <v>33</v>
      </c>
      <c r="H19" s="7" t="s">
        <v>34</v>
      </c>
      <c r="I19" s="7" t="s">
        <v>35</v>
      </c>
      <c r="J19" s="8">
        <v>400</v>
      </c>
      <c r="K19" s="9">
        <v>2800</v>
      </c>
      <c r="L19" s="6"/>
      <c r="M19" s="17">
        <v>0</v>
      </c>
      <c r="N19" s="14">
        <f t="shared" si="0"/>
        <v>0</v>
      </c>
      <c r="O19" s="14">
        <v>0</v>
      </c>
      <c r="P19" s="18">
        <f t="shared" si="1"/>
        <v>0</v>
      </c>
      <c r="R19" s="18">
        <f t="shared" si="2"/>
        <v>0</v>
      </c>
    </row>
    <row r="20" spans="3:18" ht="109" customHeight="1" x14ac:dyDescent="0.2">
      <c r="C20" s="23" t="s">
        <v>61</v>
      </c>
      <c r="D20" s="7" t="s">
        <v>37</v>
      </c>
      <c r="E20" s="7" t="s">
        <v>39</v>
      </c>
      <c r="F20" s="7" t="s">
        <v>29</v>
      </c>
      <c r="G20" s="7" t="s">
        <v>38</v>
      </c>
      <c r="H20" s="7" t="s">
        <v>29</v>
      </c>
      <c r="I20" s="7" t="s">
        <v>29</v>
      </c>
      <c r="J20" s="8">
        <v>600</v>
      </c>
      <c r="K20" s="9">
        <v>4200</v>
      </c>
      <c r="L20" s="6"/>
      <c r="M20" s="17">
        <v>0</v>
      </c>
      <c r="N20" s="14">
        <f t="shared" si="0"/>
        <v>0</v>
      </c>
      <c r="O20" s="14">
        <v>0</v>
      </c>
      <c r="P20" s="18">
        <f t="shared" si="1"/>
        <v>0</v>
      </c>
      <c r="R20" s="18">
        <f t="shared" si="2"/>
        <v>0</v>
      </c>
    </row>
    <row r="21" spans="3:18" ht="109" customHeight="1" x14ac:dyDescent="0.2">
      <c r="C21" s="23" t="s">
        <v>62</v>
      </c>
      <c r="D21" s="7" t="s">
        <v>37</v>
      </c>
      <c r="E21" s="7" t="s">
        <v>41</v>
      </c>
      <c r="F21" s="7" t="s">
        <v>29</v>
      </c>
      <c r="G21" s="7" t="s">
        <v>40</v>
      </c>
      <c r="H21" s="7" t="s">
        <v>29</v>
      </c>
      <c r="I21" s="7" t="s">
        <v>29</v>
      </c>
      <c r="J21" s="8">
        <v>600</v>
      </c>
      <c r="K21" s="9">
        <v>4200</v>
      </c>
      <c r="L21" s="6"/>
      <c r="M21" s="17">
        <v>0</v>
      </c>
      <c r="N21" s="14">
        <f t="shared" ref="N21:N22" si="3">SUM(J21)*M21</f>
        <v>0</v>
      </c>
      <c r="O21" s="14">
        <v>0</v>
      </c>
      <c r="P21" s="18">
        <f t="shared" ref="P21:P22" si="4">SUM(K21)*O21</f>
        <v>0</v>
      </c>
      <c r="R21" s="18">
        <f t="shared" si="2"/>
        <v>0</v>
      </c>
    </row>
    <row r="22" spans="3:18" ht="109" customHeight="1" x14ac:dyDescent="0.2">
      <c r="C22" s="23" t="s">
        <v>70</v>
      </c>
      <c r="D22" s="7" t="s">
        <v>124</v>
      </c>
      <c r="E22" s="7" t="s">
        <v>29</v>
      </c>
      <c r="F22" s="7" t="s">
        <v>29</v>
      </c>
      <c r="G22" s="7" t="s">
        <v>125</v>
      </c>
      <c r="H22" s="7" t="s">
        <v>29</v>
      </c>
      <c r="I22" s="7" t="s">
        <v>29</v>
      </c>
      <c r="J22" s="8">
        <v>300</v>
      </c>
      <c r="K22" s="9">
        <v>2100</v>
      </c>
      <c r="L22" s="6"/>
      <c r="M22" s="17">
        <v>0</v>
      </c>
      <c r="N22" s="14">
        <f t="shared" si="3"/>
        <v>0</v>
      </c>
      <c r="O22" s="14">
        <v>1</v>
      </c>
      <c r="P22" s="18">
        <f t="shared" si="4"/>
        <v>2100</v>
      </c>
      <c r="R22" s="18">
        <f t="shared" si="2"/>
        <v>2100</v>
      </c>
    </row>
    <row r="23" spans="3:18" ht="109" customHeight="1" thickBot="1" x14ac:dyDescent="0.25">
      <c r="C23" s="24" t="s">
        <v>64</v>
      </c>
      <c r="D23" s="10" t="s">
        <v>46</v>
      </c>
      <c r="E23" s="10" t="s">
        <v>47</v>
      </c>
      <c r="F23" s="10" t="s">
        <v>49</v>
      </c>
      <c r="G23" s="10" t="s">
        <v>29</v>
      </c>
      <c r="H23" s="10" t="s">
        <v>42</v>
      </c>
      <c r="I23" s="10" t="s">
        <v>43</v>
      </c>
      <c r="J23" s="11">
        <v>2400</v>
      </c>
      <c r="K23" s="12">
        <v>16800</v>
      </c>
      <c r="L23" s="6"/>
      <c r="M23" s="17">
        <v>0</v>
      </c>
      <c r="N23" s="14">
        <f t="shared" ref="N23" si="5">SUM(J23)*M23</f>
        <v>0</v>
      </c>
      <c r="O23" s="14">
        <v>0</v>
      </c>
      <c r="P23" s="18">
        <f t="shared" ref="P23" si="6">SUM(K23)*O23</f>
        <v>0</v>
      </c>
      <c r="R23" s="18">
        <f t="shared" si="2"/>
        <v>0</v>
      </c>
    </row>
    <row r="24" spans="3:18" ht="109" customHeight="1" thickBot="1" x14ac:dyDescent="0.25">
      <c r="C24" s="24" t="s">
        <v>119</v>
      </c>
      <c r="D24" s="10" t="s">
        <v>120</v>
      </c>
      <c r="E24" s="10" t="s">
        <v>121</v>
      </c>
      <c r="F24" s="10" t="s">
        <v>29</v>
      </c>
      <c r="G24" s="10" t="s">
        <v>29</v>
      </c>
      <c r="H24" s="10" t="s">
        <v>29</v>
      </c>
      <c r="I24" s="10" t="s">
        <v>29</v>
      </c>
      <c r="J24" s="11">
        <v>300</v>
      </c>
      <c r="K24" s="12">
        <v>2400</v>
      </c>
      <c r="L24" s="6"/>
      <c r="M24" s="17">
        <v>0</v>
      </c>
      <c r="N24" s="14">
        <f t="shared" si="0"/>
        <v>0</v>
      </c>
      <c r="O24" s="14">
        <v>0</v>
      </c>
      <c r="P24" s="18">
        <f t="shared" si="1"/>
        <v>0</v>
      </c>
      <c r="R24" s="18">
        <f t="shared" si="2"/>
        <v>0</v>
      </c>
    </row>
    <row r="25" spans="3:18" ht="17" thickBot="1" x14ac:dyDescent="0.25">
      <c r="K25" s="5"/>
      <c r="L25" s="5"/>
      <c r="M25" s="19"/>
      <c r="N25" s="20">
        <f>SUM(N14:N24)</f>
        <v>0</v>
      </c>
      <c r="O25" s="21"/>
      <c r="P25" s="22">
        <f>SUM(P14:P24)</f>
        <v>2100</v>
      </c>
      <c r="R25" s="22">
        <f>SUM(R14:R24)</f>
        <v>2100</v>
      </c>
    </row>
    <row r="26" spans="3:18" x14ac:dyDescent="0.2">
      <c r="F26" s="52" t="s">
        <v>130</v>
      </c>
      <c r="G26" s="52"/>
      <c r="H26" s="52"/>
      <c r="I26" s="52"/>
      <c r="J26" s="52"/>
      <c r="K26" s="52"/>
      <c r="R26" s="1" t="s">
        <v>136</v>
      </c>
    </row>
    <row r="27" spans="3:18" x14ac:dyDescent="0.2">
      <c r="F27" s="52" t="s">
        <v>131</v>
      </c>
      <c r="G27" s="52"/>
      <c r="H27" s="52"/>
      <c r="I27" s="52"/>
      <c r="J27" s="52"/>
      <c r="K27" s="52"/>
    </row>
    <row r="28" spans="3:18" x14ac:dyDescent="0.2">
      <c r="F28" s="52" t="s">
        <v>129</v>
      </c>
      <c r="G28" s="52"/>
      <c r="H28" s="52"/>
      <c r="I28" s="52"/>
      <c r="J28" s="52"/>
      <c r="K28" s="52"/>
    </row>
    <row r="29" spans="3:18" x14ac:dyDescent="0.2">
      <c r="F29" s="52"/>
      <c r="G29" s="52"/>
      <c r="H29" s="52"/>
      <c r="I29" s="52"/>
      <c r="J29" s="52"/>
      <c r="K29" s="52"/>
    </row>
  </sheetData>
  <mergeCells count="9">
    <mergeCell ref="M11:P11"/>
    <mergeCell ref="C12:K12"/>
    <mergeCell ref="M12:P12"/>
    <mergeCell ref="F26:K26"/>
    <mergeCell ref="F27:K27"/>
    <mergeCell ref="F28:K28"/>
    <mergeCell ref="F29:K29"/>
    <mergeCell ref="D5:K5"/>
    <mergeCell ref="D7:K7"/>
  </mergeCells>
  <pageMargins left="0.75" right="0.75" top="1" bottom="1" header="0.5" footer="0.5"/>
  <pageSetup paperSize="8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30"/>
  <sheetViews>
    <sheetView workbookViewId="0">
      <selection activeCell="E25" sqref="E25"/>
    </sheetView>
  </sheetViews>
  <sheetFormatPr baseColWidth="10" defaultRowHeight="16" x14ac:dyDescent="0.2"/>
  <cols>
    <col min="1" max="3" width="10.83203125" style="29"/>
    <col min="4" max="4" width="15.1640625" style="27" customWidth="1"/>
    <col min="5" max="5" width="42.5" style="29" customWidth="1"/>
    <col min="6" max="6" width="8.33203125" style="29" customWidth="1"/>
    <col min="7" max="9" width="23.5" style="29" customWidth="1"/>
    <col min="10" max="16384" width="10.83203125" style="29"/>
  </cols>
  <sheetData>
    <row r="5" spans="4:9" ht="15" customHeight="1" x14ac:dyDescent="0.2">
      <c r="E5" s="27"/>
      <c r="F5" s="27"/>
    </row>
    <row r="6" spans="4:9" ht="15" customHeight="1" x14ac:dyDescent="0.2">
      <c r="E6" s="27"/>
      <c r="F6" s="27"/>
    </row>
    <row r="7" spans="4:9" ht="15" customHeight="1" x14ac:dyDescent="0.2">
      <c r="E7" s="28"/>
      <c r="F7" s="28"/>
    </row>
    <row r="10" spans="4:9" ht="17" thickBot="1" x14ac:dyDescent="0.25"/>
    <row r="11" spans="4:9" ht="21" customHeight="1" x14ac:dyDescent="0.2">
      <c r="D11" s="58" t="s">
        <v>71</v>
      </c>
      <c r="E11" s="60"/>
      <c r="F11" s="32"/>
      <c r="G11" s="58" t="s">
        <v>83</v>
      </c>
      <c r="H11" s="59"/>
      <c r="I11" s="60"/>
    </row>
    <row r="12" spans="4:9" ht="63" customHeight="1" x14ac:dyDescent="0.2">
      <c r="D12" s="33" t="s">
        <v>72</v>
      </c>
      <c r="E12" s="30" t="s">
        <v>73</v>
      </c>
      <c r="F12" s="34"/>
      <c r="G12" s="33" t="s">
        <v>84</v>
      </c>
      <c r="H12" s="40" t="s">
        <v>87</v>
      </c>
      <c r="I12" s="43" t="s">
        <v>89</v>
      </c>
    </row>
    <row r="13" spans="4:9" ht="63" customHeight="1" x14ac:dyDescent="0.2">
      <c r="D13" s="33" t="s">
        <v>75</v>
      </c>
      <c r="E13" s="30" t="s">
        <v>74</v>
      </c>
      <c r="F13" s="34"/>
      <c r="G13" s="33" t="s">
        <v>85</v>
      </c>
      <c r="H13" s="41" t="s">
        <v>90</v>
      </c>
      <c r="I13" s="44" t="s">
        <v>91</v>
      </c>
    </row>
    <row r="14" spans="4:9" ht="63" customHeight="1" thickBot="1" x14ac:dyDescent="0.25">
      <c r="D14" s="35" t="s">
        <v>76</v>
      </c>
      <c r="E14" s="31" t="s">
        <v>92</v>
      </c>
      <c r="F14" s="34"/>
      <c r="G14" s="35" t="s">
        <v>86</v>
      </c>
      <c r="H14" s="42" t="s">
        <v>88</v>
      </c>
      <c r="I14" s="45" t="s">
        <v>118</v>
      </c>
    </row>
    <row r="15" spans="4:9" ht="63" customHeight="1" thickBot="1" x14ac:dyDescent="0.25"/>
    <row r="16" spans="4:9" ht="21" customHeight="1" x14ac:dyDescent="0.2">
      <c r="D16" s="58" t="s">
        <v>77</v>
      </c>
      <c r="E16" s="60"/>
      <c r="F16" s="32"/>
    </row>
    <row r="17" spans="4:6" ht="63" customHeight="1" x14ac:dyDescent="0.2">
      <c r="D17" s="33" t="s">
        <v>79</v>
      </c>
      <c r="E17" s="30" t="s">
        <v>78</v>
      </c>
      <c r="F17" s="34"/>
    </row>
    <row r="18" spans="4:6" ht="63" customHeight="1" x14ac:dyDescent="0.2">
      <c r="D18" s="33" t="s">
        <v>80</v>
      </c>
      <c r="E18" s="30">
        <v>367</v>
      </c>
      <c r="F18" s="34"/>
    </row>
    <row r="19" spans="4:6" ht="63" customHeight="1" thickBot="1" x14ac:dyDescent="0.25">
      <c r="D19" s="35" t="s">
        <v>82</v>
      </c>
      <c r="E19" s="31" t="s">
        <v>81</v>
      </c>
      <c r="F19" s="34"/>
    </row>
    <row r="20" spans="4:6" ht="63" customHeight="1" thickBot="1" x14ac:dyDescent="0.25"/>
    <row r="21" spans="4:6" ht="21" customHeight="1" x14ac:dyDescent="0.2">
      <c r="D21" s="58" t="s">
        <v>93</v>
      </c>
      <c r="E21" s="60"/>
      <c r="F21" s="32"/>
    </row>
    <row r="22" spans="4:6" ht="63" customHeight="1" x14ac:dyDescent="0.2">
      <c r="D22" s="33" t="s">
        <v>94</v>
      </c>
      <c r="E22" s="30" t="s">
        <v>95</v>
      </c>
      <c r="F22" s="34"/>
    </row>
    <row r="23" spans="4:6" ht="63" customHeight="1" x14ac:dyDescent="0.2">
      <c r="D23" s="33" t="s">
        <v>96</v>
      </c>
      <c r="E23" s="36" t="s">
        <v>97</v>
      </c>
      <c r="F23" s="34"/>
    </row>
    <row r="24" spans="4:6" ht="63" customHeight="1" thickBot="1" x14ac:dyDescent="0.25">
      <c r="D24" s="35" t="s">
        <v>137</v>
      </c>
      <c r="E24" s="31" t="s">
        <v>123</v>
      </c>
      <c r="F24" s="34"/>
    </row>
    <row r="25" spans="4:6" ht="63" customHeight="1" x14ac:dyDescent="0.2"/>
    <row r="26" spans="4:6" ht="21" customHeight="1" x14ac:dyDescent="0.2"/>
    <row r="27" spans="4:6" ht="63" customHeight="1" x14ac:dyDescent="0.2"/>
    <row r="28" spans="4:6" ht="63" customHeight="1" x14ac:dyDescent="0.2"/>
    <row r="29" spans="4:6" ht="63" customHeight="1" x14ac:dyDescent="0.2"/>
    <row r="30" spans="4:6" ht="63" customHeight="1" x14ac:dyDescent="0.2"/>
  </sheetData>
  <mergeCells count="4">
    <mergeCell ref="G11:I11"/>
    <mergeCell ref="D21:E21"/>
    <mergeCell ref="D16:E16"/>
    <mergeCell ref="D11:E11"/>
  </mergeCells>
  <phoneticPr fontId="6" type="noConversion"/>
  <pageMargins left="0.75" right="0.75" top="1" bottom="1" header="0.5" footer="0.5"/>
  <pageSetup paperSize="8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29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E4" sqref="E4"/>
    </sheetView>
  </sheetViews>
  <sheetFormatPr baseColWidth="10" defaultRowHeight="16" x14ac:dyDescent="0.2"/>
  <cols>
    <col min="1" max="2" width="10.83203125" style="1"/>
    <col min="3" max="3" width="13.33203125" style="2" customWidth="1"/>
    <col min="4" max="4" width="27" style="1" customWidth="1"/>
    <col min="5" max="5" width="34.83203125" style="1" customWidth="1"/>
    <col min="6" max="6" width="10" style="1" bestFit="1" customWidth="1"/>
    <col min="7" max="7" width="17.83203125" style="1" bestFit="1" customWidth="1"/>
    <col min="8" max="8" width="20" style="1" bestFit="1" customWidth="1"/>
    <col min="9" max="9" width="19.33203125" style="1" bestFit="1" customWidth="1"/>
    <col min="10" max="10" width="15.33203125" style="1" bestFit="1" customWidth="1"/>
    <col min="11" max="11" width="16.1640625" style="1" bestFit="1" customWidth="1"/>
    <col min="12" max="12" width="5" style="1" hidden="1" customWidth="1"/>
    <col min="13" max="16" width="13.1640625" style="1" hidden="1" customWidth="1"/>
    <col min="17" max="17" width="0" style="1" hidden="1" customWidth="1"/>
    <col min="18" max="16384" width="10.83203125" style="1"/>
  </cols>
  <sheetData>
    <row r="5" spans="3:16" x14ac:dyDescent="0.2">
      <c r="D5" s="53" t="s">
        <v>128</v>
      </c>
      <c r="E5" s="53"/>
      <c r="F5" s="53"/>
      <c r="G5" s="53"/>
      <c r="H5" s="53"/>
      <c r="I5" s="53"/>
      <c r="J5" s="53"/>
      <c r="K5" s="53"/>
      <c r="L5" s="3"/>
    </row>
    <row r="6" spans="3:16" x14ac:dyDescent="0.2">
      <c r="D6" s="2"/>
      <c r="E6" s="2"/>
      <c r="F6" s="2"/>
      <c r="G6" s="2"/>
      <c r="H6" s="2"/>
      <c r="I6" s="2"/>
      <c r="J6" s="2"/>
      <c r="K6" s="2"/>
      <c r="L6" s="3"/>
    </row>
    <row r="7" spans="3:16" x14ac:dyDescent="0.2">
      <c r="D7" s="54"/>
      <c r="E7" s="54"/>
      <c r="F7" s="54"/>
      <c r="G7" s="54"/>
      <c r="H7" s="54"/>
      <c r="I7" s="54"/>
      <c r="J7" s="54"/>
      <c r="K7" s="54"/>
      <c r="L7" s="4"/>
    </row>
    <row r="11" spans="3:16" ht="17" thickBot="1" x14ac:dyDescent="0.25">
      <c r="M11" s="54"/>
      <c r="N11" s="54"/>
      <c r="O11" s="54"/>
      <c r="P11" s="54"/>
    </row>
    <row r="12" spans="3:16" x14ac:dyDescent="0.2">
      <c r="C12" s="61" t="s">
        <v>55</v>
      </c>
      <c r="D12" s="62"/>
      <c r="E12" s="62"/>
      <c r="F12" s="62"/>
      <c r="G12" s="62"/>
      <c r="H12" s="62"/>
      <c r="I12" s="62"/>
      <c r="J12" s="62"/>
      <c r="K12" s="63"/>
      <c r="L12" s="5"/>
      <c r="M12" s="55" t="s">
        <v>51</v>
      </c>
      <c r="N12" s="56"/>
      <c r="O12" s="56"/>
      <c r="P12" s="57"/>
    </row>
    <row r="13" spans="3:16" x14ac:dyDescent="0.2">
      <c r="C13" s="64" t="s">
        <v>0</v>
      </c>
      <c r="D13" s="65" t="s">
        <v>1</v>
      </c>
      <c r="E13" s="65" t="s">
        <v>6</v>
      </c>
      <c r="F13" s="65" t="s">
        <v>2</v>
      </c>
      <c r="G13" s="65" t="s">
        <v>3</v>
      </c>
      <c r="H13" s="65" t="s">
        <v>4</v>
      </c>
      <c r="I13" s="65" t="s">
        <v>5</v>
      </c>
      <c r="J13" s="65" t="s">
        <v>44</v>
      </c>
      <c r="K13" s="66" t="s">
        <v>45</v>
      </c>
      <c r="L13" s="5"/>
      <c r="M13" s="15" t="s">
        <v>52</v>
      </c>
      <c r="N13" s="13" t="s">
        <v>54</v>
      </c>
      <c r="O13" s="13" t="s">
        <v>53</v>
      </c>
      <c r="P13" s="16" t="s">
        <v>54</v>
      </c>
    </row>
    <row r="14" spans="3:16" ht="109" customHeight="1" x14ac:dyDescent="0.2">
      <c r="C14" s="23" t="s">
        <v>56</v>
      </c>
      <c r="D14" s="7" t="s">
        <v>48</v>
      </c>
      <c r="E14" s="7" t="s">
        <v>11</v>
      </c>
      <c r="F14" s="7" t="s">
        <v>7</v>
      </c>
      <c r="G14" s="7" t="s">
        <v>8</v>
      </c>
      <c r="H14" s="7" t="s">
        <v>9</v>
      </c>
      <c r="I14" s="7" t="s">
        <v>10</v>
      </c>
      <c r="J14" s="8">
        <v>600</v>
      </c>
      <c r="K14" s="9">
        <v>4200</v>
      </c>
      <c r="L14" s="6"/>
      <c r="M14" s="17">
        <v>0</v>
      </c>
      <c r="N14" s="14">
        <f t="shared" ref="N14:N24" si="0">SUM(J14)*M14</f>
        <v>0</v>
      </c>
      <c r="O14" s="14">
        <v>0</v>
      </c>
      <c r="P14" s="18">
        <f t="shared" ref="P14:P24" si="1">SUM(K14)*O14</f>
        <v>0</v>
      </c>
    </row>
    <row r="15" spans="3:16" ht="109" customHeight="1" x14ac:dyDescent="0.2">
      <c r="C15" s="23" t="s">
        <v>57</v>
      </c>
      <c r="D15" s="7" t="s">
        <v>12</v>
      </c>
      <c r="E15" s="7" t="s">
        <v>50</v>
      </c>
      <c r="F15" s="7" t="s">
        <v>7</v>
      </c>
      <c r="G15" s="7" t="s">
        <v>13</v>
      </c>
      <c r="H15" s="7" t="s">
        <v>14</v>
      </c>
      <c r="I15" s="7" t="s">
        <v>10</v>
      </c>
      <c r="J15" s="8">
        <v>600</v>
      </c>
      <c r="K15" s="9">
        <v>4200</v>
      </c>
      <c r="L15" s="6"/>
      <c r="M15" s="17">
        <v>0</v>
      </c>
      <c r="N15" s="14">
        <f t="shared" si="0"/>
        <v>0</v>
      </c>
      <c r="O15" s="14">
        <v>0</v>
      </c>
      <c r="P15" s="18">
        <f t="shared" si="1"/>
        <v>0</v>
      </c>
    </row>
    <row r="16" spans="3:16" ht="109" customHeight="1" x14ac:dyDescent="0.2">
      <c r="C16" s="23" t="s">
        <v>59</v>
      </c>
      <c r="D16" s="7" t="s">
        <v>15</v>
      </c>
      <c r="E16" s="7" t="s">
        <v>20</v>
      </c>
      <c r="F16" s="7" t="s">
        <v>16</v>
      </c>
      <c r="G16" s="7" t="s">
        <v>17</v>
      </c>
      <c r="H16" s="7" t="s">
        <v>18</v>
      </c>
      <c r="I16" s="7" t="s">
        <v>19</v>
      </c>
      <c r="J16" s="8" t="s">
        <v>21</v>
      </c>
      <c r="K16" s="9" t="s">
        <v>21</v>
      </c>
      <c r="L16" s="6"/>
      <c r="M16" s="17">
        <v>0</v>
      </c>
      <c r="N16" s="14">
        <f t="shared" si="0"/>
        <v>0</v>
      </c>
      <c r="O16" s="14">
        <v>0</v>
      </c>
      <c r="P16" s="18">
        <f t="shared" si="1"/>
        <v>0</v>
      </c>
    </row>
    <row r="17" spans="3:16" ht="109" customHeight="1" x14ac:dyDescent="0.2">
      <c r="C17" s="23" t="s">
        <v>58</v>
      </c>
      <c r="D17" s="7" t="s">
        <v>22</v>
      </c>
      <c r="E17" s="7" t="s">
        <v>27</v>
      </c>
      <c r="F17" s="7" t="s">
        <v>23</v>
      </c>
      <c r="G17" s="7" t="s">
        <v>24</v>
      </c>
      <c r="H17" s="7" t="s">
        <v>25</v>
      </c>
      <c r="I17" s="7" t="s">
        <v>26</v>
      </c>
      <c r="J17" s="8">
        <v>600</v>
      </c>
      <c r="K17" s="9">
        <v>4200</v>
      </c>
      <c r="L17" s="6"/>
      <c r="M17" s="17">
        <v>0</v>
      </c>
      <c r="N17" s="14">
        <f t="shared" si="0"/>
        <v>0</v>
      </c>
      <c r="O17" s="14">
        <v>0</v>
      </c>
      <c r="P17" s="18">
        <f t="shared" si="1"/>
        <v>0</v>
      </c>
    </row>
    <row r="18" spans="3:16" ht="109" customHeight="1" x14ac:dyDescent="0.2">
      <c r="C18" s="23" t="s">
        <v>60</v>
      </c>
      <c r="D18" s="7" t="s">
        <v>28</v>
      </c>
      <c r="E18" s="7" t="s">
        <v>31</v>
      </c>
      <c r="F18" s="7" t="s">
        <v>29</v>
      </c>
      <c r="G18" s="7" t="s">
        <v>29</v>
      </c>
      <c r="H18" s="7" t="s">
        <v>30</v>
      </c>
      <c r="I18" s="7" t="s">
        <v>29</v>
      </c>
      <c r="J18" s="8" t="s">
        <v>21</v>
      </c>
      <c r="K18" s="9" t="s">
        <v>21</v>
      </c>
      <c r="L18" s="6"/>
      <c r="M18" s="17">
        <v>0</v>
      </c>
      <c r="N18" s="14">
        <f t="shared" si="0"/>
        <v>0</v>
      </c>
      <c r="O18" s="14">
        <v>1</v>
      </c>
      <c r="P18" s="18">
        <f t="shared" si="1"/>
        <v>0</v>
      </c>
    </row>
    <row r="19" spans="3:16" ht="109" customHeight="1" x14ac:dyDescent="0.2">
      <c r="C19" s="23" t="s">
        <v>63</v>
      </c>
      <c r="D19" s="7" t="s">
        <v>32</v>
      </c>
      <c r="E19" s="7" t="s">
        <v>36</v>
      </c>
      <c r="F19" s="7" t="s">
        <v>23</v>
      </c>
      <c r="G19" s="7" t="s">
        <v>33</v>
      </c>
      <c r="H19" s="7" t="s">
        <v>34</v>
      </c>
      <c r="I19" s="7" t="s">
        <v>35</v>
      </c>
      <c r="J19" s="8">
        <v>400</v>
      </c>
      <c r="K19" s="9">
        <v>2800</v>
      </c>
      <c r="L19" s="6"/>
      <c r="M19" s="17">
        <v>0</v>
      </c>
      <c r="N19" s="14">
        <f t="shared" si="0"/>
        <v>0</v>
      </c>
      <c r="O19" s="14">
        <v>0</v>
      </c>
      <c r="P19" s="18">
        <f t="shared" si="1"/>
        <v>0</v>
      </c>
    </row>
    <row r="20" spans="3:16" ht="109" customHeight="1" x14ac:dyDescent="0.2">
      <c r="C20" s="23" t="s">
        <v>61</v>
      </c>
      <c r="D20" s="7" t="s">
        <v>37</v>
      </c>
      <c r="E20" s="7" t="s">
        <v>39</v>
      </c>
      <c r="F20" s="7" t="s">
        <v>29</v>
      </c>
      <c r="G20" s="7" t="s">
        <v>38</v>
      </c>
      <c r="H20" s="7" t="s">
        <v>29</v>
      </c>
      <c r="I20" s="7" t="s">
        <v>29</v>
      </c>
      <c r="J20" s="8">
        <v>600</v>
      </c>
      <c r="K20" s="9">
        <v>4200</v>
      </c>
      <c r="L20" s="6"/>
      <c r="M20" s="17">
        <v>0</v>
      </c>
      <c r="N20" s="14">
        <f t="shared" si="0"/>
        <v>0</v>
      </c>
      <c r="O20" s="14">
        <v>0</v>
      </c>
      <c r="P20" s="18">
        <f t="shared" si="1"/>
        <v>0</v>
      </c>
    </row>
    <row r="21" spans="3:16" ht="109" customHeight="1" x14ac:dyDescent="0.2">
      <c r="C21" s="23" t="s">
        <v>62</v>
      </c>
      <c r="D21" s="7" t="s">
        <v>37</v>
      </c>
      <c r="E21" s="7" t="s">
        <v>41</v>
      </c>
      <c r="F21" s="7" t="s">
        <v>29</v>
      </c>
      <c r="G21" s="7" t="s">
        <v>40</v>
      </c>
      <c r="H21" s="7" t="s">
        <v>29</v>
      </c>
      <c r="I21" s="7" t="s">
        <v>29</v>
      </c>
      <c r="J21" s="8">
        <v>600</v>
      </c>
      <c r="K21" s="9">
        <v>4200</v>
      </c>
      <c r="L21" s="6"/>
      <c r="M21" s="17">
        <v>0</v>
      </c>
      <c r="N21" s="14">
        <f t="shared" ref="N21" si="2">SUM(J21)*M21</f>
        <v>0</v>
      </c>
      <c r="O21" s="14">
        <v>0</v>
      </c>
      <c r="P21" s="18">
        <f t="shared" ref="P21" si="3">SUM(K21)*O21</f>
        <v>0</v>
      </c>
    </row>
    <row r="22" spans="3:16" ht="109" customHeight="1" x14ac:dyDescent="0.2">
      <c r="C22" s="23" t="s">
        <v>70</v>
      </c>
      <c r="D22" s="7" t="s">
        <v>124</v>
      </c>
      <c r="E22" s="7" t="s">
        <v>29</v>
      </c>
      <c r="F22" s="7" t="s">
        <v>29</v>
      </c>
      <c r="G22" s="7" t="s">
        <v>125</v>
      </c>
      <c r="H22" s="7" t="s">
        <v>29</v>
      </c>
      <c r="I22" s="7" t="s">
        <v>29</v>
      </c>
      <c r="J22" s="8">
        <v>300</v>
      </c>
      <c r="K22" s="9">
        <v>2100</v>
      </c>
      <c r="L22" s="6"/>
      <c r="M22" s="17">
        <v>0</v>
      </c>
      <c r="N22" s="14">
        <f t="shared" si="0"/>
        <v>0</v>
      </c>
      <c r="O22" s="14">
        <v>0</v>
      </c>
      <c r="P22" s="18">
        <f t="shared" si="1"/>
        <v>0</v>
      </c>
    </row>
    <row r="23" spans="3:16" ht="109" customHeight="1" thickBot="1" x14ac:dyDescent="0.25">
      <c r="C23" s="24" t="s">
        <v>64</v>
      </c>
      <c r="D23" s="10" t="s">
        <v>46</v>
      </c>
      <c r="E23" s="10" t="s">
        <v>47</v>
      </c>
      <c r="F23" s="10" t="s">
        <v>49</v>
      </c>
      <c r="G23" s="10" t="s">
        <v>29</v>
      </c>
      <c r="H23" s="10" t="s">
        <v>42</v>
      </c>
      <c r="I23" s="10" t="s">
        <v>43</v>
      </c>
      <c r="J23" s="11">
        <v>2400</v>
      </c>
      <c r="K23" s="12">
        <v>16800</v>
      </c>
      <c r="L23" s="6"/>
      <c r="M23" s="17">
        <v>0</v>
      </c>
      <c r="N23" s="14">
        <f t="shared" ref="N23" si="4">SUM(J23)*M23</f>
        <v>0</v>
      </c>
      <c r="O23" s="14">
        <v>0</v>
      </c>
      <c r="P23" s="18">
        <f t="shared" ref="P23" si="5">SUM(K23)*O23</f>
        <v>0</v>
      </c>
    </row>
    <row r="24" spans="3:16" ht="109" customHeight="1" thickBot="1" x14ac:dyDescent="0.25">
      <c r="C24" s="24" t="s">
        <v>119</v>
      </c>
      <c r="D24" s="10" t="s">
        <v>120</v>
      </c>
      <c r="E24" s="10" t="s">
        <v>121</v>
      </c>
      <c r="F24" s="10" t="s">
        <v>29</v>
      </c>
      <c r="G24" s="10" t="s">
        <v>29</v>
      </c>
      <c r="H24" s="10" t="s">
        <v>29</v>
      </c>
      <c r="I24" s="10" t="s">
        <v>29</v>
      </c>
      <c r="J24" s="11">
        <v>300</v>
      </c>
      <c r="K24" s="12">
        <v>2400</v>
      </c>
      <c r="L24" s="6"/>
      <c r="M24" s="17">
        <v>0</v>
      </c>
      <c r="N24" s="14">
        <f t="shared" si="0"/>
        <v>0</v>
      </c>
      <c r="O24" s="14">
        <v>0</v>
      </c>
      <c r="P24" s="18">
        <f t="shared" si="1"/>
        <v>0</v>
      </c>
    </row>
    <row r="25" spans="3:16" ht="17" thickBot="1" x14ac:dyDescent="0.25">
      <c r="K25" s="5"/>
      <c r="L25" s="5"/>
      <c r="M25" s="19"/>
      <c r="N25" s="20">
        <f>SUM(N14:N24)</f>
        <v>0</v>
      </c>
      <c r="O25" s="21"/>
      <c r="P25" s="22">
        <f>SUM(P14:P24)</f>
        <v>0</v>
      </c>
    </row>
    <row r="26" spans="3:16" x14ac:dyDescent="0.2">
      <c r="C26" s="37"/>
      <c r="F26" s="52" t="s">
        <v>130</v>
      </c>
      <c r="G26" s="52"/>
      <c r="H26" s="52"/>
      <c r="I26" s="52"/>
      <c r="J26" s="52"/>
      <c r="K26" s="52"/>
    </row>
    <row r="27" spans="3:16" x14ac:dyDescent="0.2">
      <c r="F27" s="52" t="s">
        <v>131</v>
      </c>
      <c r="G27" s="52"/>
      <c r="H27" s="52"/>
      <c r="I27" s="52"/>
      <c r="J27" s="52"/>
      <c r="K27" s="52"/>
    </row>
    <row r="28" spans="3:16" x14ac:dyDescent="0.2">
      <c r="F28" s="52" t="s">
        <v>129</v>
      </c>
      <c r="G28" s="52"/>
      <c r="H28" s="52"/>
      <c r="I28" s="52"/>
      <c r="J28" s="52"/>
      <c r="K28" s="52"/>
    </row>
    <row r="29" spans="3:16" x14ac:dyDescent="0.2">
      <c r="C29" s="37"/>
      <c r="F29" s="52"/>
      <c r="G29" s="52"/>
      <c r="H29" s="52"/>
      <c r="I29" s="52"/>
      <c r="J29" s="52"/>
      <c r="K29" s="52"/>
    </row>
  </sheetData>
  <mergeCells count="9">
    <mergeCell ref="F29:K29"/>
    <mergeCell ref="F26:K26"/>
    <mergeCell ref="F28:K28"/>
    <mergeCell ref="F27:K27"/>
    <mergeCell ref="D5:K5"/>
    <mergeCell ref="D7:K7"/>
    <mergeCell ref="C12:K12"/>
    <mergeCell ref="M12:P12"/>
    <mergeCell ref="M11:P11"/>
  </mergeCells>
  <phoneticPr fontId="6" type="noConversion"/>
  <pageMargins left="0.75" right="0.75" top="1" bottom="1" header="0.5" footer="0.5"/>
  <pageSetup paperSize="8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A23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N5" sqref="N5"/>
    </sheetView>
  </sheetViews>
  <sheetFormatPr baseColWidth="10" defaultRowHeight="16" x14ac:dyDescent="0.2"/>
  <cols>
    <col min="1" max="2" width="10.83203125" style="1"/>
    <col min="3" max="3" width="12.1640625" style="25" bestFit="1" customWidth="1"/>
    <col min="4" max="4" width="27" style="1" customWidth="1"/>
    <col min="5" max="5" width="34.83203125" style="1" customWidth="1"/>
    <col min="6" max="6" width="10" style="1" bestFit="1" customWidth="1"/>
    <col min="7" max="7" width="17.83203125" style="1" bestFit="1" customWidth="1"/>
    <col min="8" max="8" width="20" style="1" bestFit="1" customWidth="1"/>
    <col min="9" max="9" width="19.33203125" style="1" bestFit="1" customWidth="1"/>
    <col min="10" max="10" width="15.33203125" style="1" bestFit="1" customWidth="1"/>
    <col min="11" max="11" width="16.1640625" style="1" bestFit="1" customWidth="1"/>
    <col min="12" max="12" width="5" style="1" customWidth="1"/>
    <col min="13" max="13" width="15.33203125" style="1" bestFit="1" customWidth="1"/>
    <col min="14" max="14" width="16.1640625" style="1" bestFit="1" customWidth="1"/>
    <col min="15" max="15" width="5" style="1" customWidth="1"/>
    <col min="16" max="16" width="15.33203125" style="1" bestFit="1" customWidth="1"/>
    <col min="17" max="17" width="16.1640625" style="1" bestFit="1" customWidth="1"/>
    <col min="18" max="18" width="5" style="1" customWidth="1"/>
    <col min="19" max="19" width="15.33203125" style="1" bestFit="1" customWidth="1"/>
    <col min="20" max="20" width="16.1640625" style="1" bestFit="1" customWidth="1"/>
    <col min="21" max="21" width="5" style="1" customWidth="1"/>
    <col min="22" max="22" width="15.33203125" style="1" bestFit="1" customWidth="1"/>
    <col min="23" max="23" width="16.1640625" style="1" bestFit="1" customWidth="1"/>
    <col min="24" max="24" width="5" style="1" customWidth="1"/>
    <col min="25" max="25" width="15.33203125" style="1" bestFit="1" customWidth="1"/>
    <col min="26" max="26" width="16.1640625" style="1" bestFit="1" customWidth="1"/>
    <col min="27" max="27" width="5" style="1" customWidth="1"/>
    <col min="28" max="16384" width="10.83203125" style="1"/>
  </cols>
  <sheetData>
    <row r="5" spans="3:27" x14ac:dyDescent="0.2">
      <c r="D5" s="53" t="s">
        <v>122</v>
      </c>
      <c r="E5" s="53"/>
      <c r="F5" s="53"/>
      <c r="G5" s="53"/>
      <c r="H5" s="53"/>
      <c r="I5" s="53"/>
      <c r="J5" s="53"/>
      <c r="K5" s="53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3:27" x14ac:dyDescent="0.2"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3:27" x14ac:dyDescent="0.2">
      <c r="D7" s="54"/>
      <c r="E7" s="54"/>
      <c r="F7" s="54"/>
      <c r="G7" s="54"/>
      <c r="H7" s="54"/>
      <c r="I7" s="54"/>
      <c r="J7" s="54"/>
      <c r="K7" s="5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11" spans="3:27" ht="17" thickBot="1" x14ac:dyDescent="0.25"/>
    <row r="12" spans="3:27" x14ac:dyDescent="0.2">
      <c r="C12" s="61" t="s">
        <v>55</v>
      </c>
      <c r="D12" s="62"/>
      <c r="E12" s="62"/>
      <c r="F12" s="62"/>
      <c r="G12" s="62"/>
      <c r="H12" s="62"/>
      <c r="I12" s="62"/>
      <c r="J12" s="62"/>
      <c r="K12" s="63"/>
      <c r="L12" s="5"/>
      <c r="M12" s="61" t="s">
        <v>66</v>
      </c>
      <c r="N12" s="62"/>
      <c r="O12" s="5"/>
      <c r="P12" s="61" t="s">
        <v>65</v>
      </c>
      <c r="Q12" s="62"/>
      <c r="R12" s="5"/>
      <c r="S12" s="61" t="s">
        <v>67</v>
      </c>
      <c r="T12" s="62"/>
      <c r="U12" s="5"/>
      <c r="V12" s="61" t="s">
        <v>68</v>
      </c>
      <c r="W12" s="62"/>
      <c r="X12" s="5"/>
      <c r="Y12" s="61" t="s">
        <v>69</v>
      </c>
      <c r="Z12" s="62"/>
      <c r="AA12" s="5"/>
    </row>
    <row r="13" spans="3:27" x14ac:dyDescent="0.2">
      <c r="C13" s="64" t="s">
        <v>0</v>
      </c>
      <c r="D13" s="65" t="s">
        <v>1</v>
      </c>
      <c r="E13" s="65" t="s">
        <v>6</v>
      </c>
      <c r="F13" s="65" t="s">
        <v>2</v>
      </c>
      <c r="G13" s="65" t="s">
        <v>3</v>
      </c>
      <c r="H13" s="65" t="s">
        <v>4</v>
      </c>
      <c r="I13" s="65" t="s">
        <v>5</v>
      </c>
      <c r="J13" s="65" t="s">
        <v>44</v>
      </c>
      <c r="K13" s="66" t="s">
        <v>45</v>
      </c>
      <c r="L13" s="5"/>
      <c r="M13" s="65" t="s">
        <v>44</v>
      </c>
      <c r="N13" s="66" t="s">
        <v>45</v>
      </c>
      <c r="O13" s="5"/>
      <c r="P13" s="65" t="s">
        <v>44</v>
      </c>
      <c r="Q13" s="66" t="s">
        <v>45</v>
      </c>
      <c r="R13" s="5"/>
      <c r="S13" s="65" t="s">
        <v>44</v>
      </c>
      <c r="T13" s="66" t="s">
        <v>45</v>
      </c>
      <c r="U13" s="5"/>
      <c r="V13" s="65" t="s">
        <v>44</v>
      </c>
      <c r="W13" s="66" t="s">
        <v>45</v>
      </c>
      <c r="X13" s="5"/>
      <c r="Y13" s="65" t="s">
        <v>44</v>
      </c>
      <c r="Z13" s="66" t="s">
        <v>45</v>
      </c>
      <c r="AA13" s="5"/>
    </row>
    <row r="14" spans="3:27" ht="109" customHeight="1" thickBot="1" x14ac:dyDescent="0.25">
      <c r="C14" s="23" t="s">
        <v>56</v>
      </c>
      <c r="D14" s="7" t="s">
        <v>48</v>
      </c>
      <c r="E14" s="7" t="s">
        <v>11</v>
      </c>
      <c r="F14" s="7" t="s">
        <v>7</v>
      </c>
      <c r="G14" s="7" t="s">
        <v>8</v>
      </c>
      <c r="H14" s="7" t="s">
        <v>9</v>
      </c>
      <c r="I14" s="7" t="s">
        <v>10</v>
      </c>
      <c r="J14" s="8">
        <v>600</v>
      </c>
      <c r="K14" s="9">
        <v>4200</v>
      </c>
      <c r="L14" s="6"/>
      <c r="M14" s="8">
        <v>540</v>
      </c>
      <c r="N14" s="9">
        <f>SUM(M14)*7</f>
        <v>3780</v>
      </c>
      <c r="O14" s="6"/>
      <c r="P14" s="8">
        <f>SUM(J14)*0.85</f>
        <v>510</v>
      </c>
      <c r="Q14" s="9">
        <f t="shared" ref="Q14:Q22" si="0">SUM(P14)*7</f>
        <v>3570</v>
      </c>
      <c r="R14" s="6"/>
      <c r="S14" s="8">
        <f>SUM(J14)*0.8</f>
        <v>480</v>
      </c>
      <c r="T14" s="12">
        <f>SUM(S14)*7</f>
        <v>3360</v>
      </c>
      <c r="U14" s="6"/>
      <c r="V14" s="8">
        <f>SUM(J14)*0.75</f>
        <v>450</v>
      </c>
      <c r="W14" s="12">
        <f>SUM(V14)*7</f>
        <v>3150</v>
      </c>
      <c r="X14" s="6"/>
      <c r="Y14" s="8">
        <f>SUM(J14)*0.7</f>
        <v>420</v>
      </c>
      <c r="Z14" s="12">
        <f>SUM(Y14)*7</f>
        <v>2940</v>
      </c>
      <c r="AA14" s="6"/>
    </row>
    <row r="15" spans="3:27" ht="109" customHeight="1" thickBot="1" x14ac:dyDescent="0.25">
      <c r="C15" s="23" t="s">
        <v>57</v>
      </c>
      <c r="D15" s="7" t="s">
        <v>12</v>
      </c>
      <c r="E15" s="7" t="s">
        <v>50</v>
      </c>
      <c r="F15" s="7" t="s">
        <v>7</v>
      </c>
      <c r="G15" s="7" t="s">
        <v>13</v>
      </c>
      <c r="H15" s="7" t="s">
        <v>14</v>
      </c>
      <c r="I15" s="7" t="s">
        <v>10</v>
      </c>
      <c r="J15" s="8">
        <v>600</v>
      </c>
      <c r="K15" s="9">
        <v>4200</v>
      </c>
      <c r="L15" s="6"/>
      <c r="M15" s="8">
        <v>540</v>
      </c>
      <c r="N15" s="9">
        <f>SUM(M15)*7</f>
        <v>3780</v>
      </c>
      <c r="O15" s="6"/>
      <c r="P15" s="8">
        <f>SUM(J15)*0.85</f>
        <v>510</v>
      </c>
      <c r="Q15" s="9">
        <f t="shared" si="0"/>
        <v>3570</v>
      </c>
      <c r="R15" s="6"/>
      <c r="S15" s="8">
        <f>SUM(J15)*0.8</f>
        <v>480</v>
      </c>
      <c r="T15" s="12">
        <f>SUM(S15)*7</f>
        <v>3360</v>
      </c>
      <c r="U15" s="6"/>
      <c r="V15" s="8">
        <f>SUM(J15)*0.75</f>
        <v>450</v>
      </c>
      <c r="W15" s="12">
        <f>SUM(V15)*7</f>
        <v>3150</v>
      </c>
      <c r="X15" s="6"/>
      <c r="Y15" s="8">
        <f>SUM(J15)*0.7</f>
        <v>420</v>
      </c>
      <c r="Z15" s="12">
        <f>SUM(Y15)*7</f>
        <v>2940</v>
      </c>
      <c r="AA15" s="6"/>
    </row>
    <row r="16" spans="3:27" ht="109" customHeight="1" x14ac:dyDescent="0.2">
      <c r="C16" s="23" t="s">
        <v>59</v>
      </c>
      <c r="D16" s="7" t="s">
        <v>15</v>
      </c>
      <c r="E16" s="7" t="s">
        <v>20</v>
      </c>
      <c r="F16" s="7" t="s">
        <v>16</v>
      </c>
      <c r="G16" s="7" t="s">
        <v>17</v>
      </c>
      <c r="H16" s="7" t="s">
        <v>18</v>
      </c>
      <c r="I16" s="7" t="s">
        <v>19</v>
      </c>
      <c r="J16" s="8" t="s">
        <v>21</v>
      </c>
      <c r="K16" s="9" t="s">
        <v>21</v>
      </c>
      <c r="L16" s="6"/>
      <c r="M16" s="8" t="s">
        <v>21</v>
      </c>
      <c r="N16" s="9" t="s">
        <v>21</v>
      </c>
      <c r="O16" s="6"/>
      <c r="P16" s="8" t="s">
        <v>21</v>
      </c>
      <c r="Q16" s="9">
        <f t="shared" si="0"/>
        <v>0</v>
      </c>
      <c r="R16" s="6"/>
      <c r="S16" s="8" t="s">
        <v>21</v>
      </c>
      <c r="T16" s="9" t="s">
        <v>21</v>
      </c>
      <c r="U16" s="6"/>
      <c r="V16" s="8" t="s">
        <v>21</v>
      </c>
      <c r="W16" s="9" t="s">
        <v>21</v>
      </c>
      <c r="X16" s="6"/>
      <c r="Y16" s="8" t="s">
        <v>21</v>
      </c>
      <c r="Z16" s="9" t="s">
        <v>21</v>
      </c>
      <c r="AA16" s="6"/>
    </row>
    <row r="17" spans="3:27" ht="109" customHeight="1" thickBot="1" x14ac:dyDescent="0.25">
      <c r="C17" s="23" t="s">
        <v>58</v>
      </c>
      <c r="D17" s="7" t="s">
        <v>22</v>
      </c>
      <c r="E17" s="7" t="s">
        <v>27</v>
      </c>
      <c r="F17" s="7" t="s">
        <v>23</v>
      </c>
      <c r="G17" s="7" t="s">
        <v>24</v>
      </c>
      <c r="H17" s="7" t="s">
        <v>25</v>
      </c>
      <c r="I17" s="7" t="s">
        <v>26</v>
      </c>
      <c r="J17" s="8">
        <v>600</v>
      </c>
      <c r="K17" s="9">
        <v>4200</v>
      </c>
      <c r="L17" s="6"/>
      <c r="M17" s="8">
        <v>540</v>
      </c>
      <c r="N17" s="9">
        <f>SUM(M17)*7</f>
        <v>3780</v>
      </c>
      <c r="O17" s="6"/>
      <c r="P17" s="8">
        <f>SUM(J17)*0.85</f>
        <v>510</v>
      </c>
      <c r="Q17" s="9">
        <f t="shared" ref="Q17" si="1">SUM(P17)*7</f>
        <v>3570</v>
      </c>
      <c r="R17" s="6"/>
      <c r="S17" s="8">
        <f>SUM(J17)*0.8</f>
        <v>480</v>
      </c>
      <c r="T17" s="12">
        <f>SUM(S17)*7</f>
        <v>3360</v>
      </c>
      <c r="U17" s="6"/>
      <c r="V17" s="8">
        <f>SUM(J17)*0.75</f>
        <v>450</v>
      </c>
      <c r="W17" s="12">
        <f>SUM(V17)*7</f>
        <v>3150</v>
      </c>
      <c r="X17" s="6"/>
      <c r="Y17" s="8">
        <f>SUM(J17)*0.7</f>
        <v>420</v>
      </c>
      <c r="Z17" s="12">
        <f>SUM(Y17)*7</f>
        <v>2940</v>
      </c>
      <c r="AA17" s="6"/>
    </row>
    <row r="18" spans="3:27" ht="109" customHeight="1" x14ac:dyDescent="0.2">
      <c r="C18" s="23" t="s">
        <v>60</v>
      </c>
      <c r="D18" s="7" t="s">
        <v>28</v>
      </c>
      <c r="E18" s="7" t="s">
        <v>31</v>
      </c>
      <c r="F18" s="7" t="s">
        <v>29</v>
      </c>
      <c r="G18" s="7" t="s">
        <v>29</v>
      </c>
      <c r="H18" s="7" t="s">
        <v>30</v>
      </c>
      <c r="I18" s="7" t="s">
        <v>29</v>
      </c>
      <c r="J18" s="8" t="s">
        <v>21</v>
      </c>
      <c r="K18" s="9" t="s">
        <v>21</v>
      </c>
      <c r="L18" s="6"/>
      <c r="M18" s="8" t="s">
        <v>21</v>
      </c>
      <c r="N18" s="9" t="s">
        <v>21</v>
      </c>
      <c r="O18" s="6"/>
      <c r="P18" s="8" t="s">
        <v>21</v>
      </c>
      <c r="Q18" s="9">
        <f t="shared" si="0"/>
        <v>0</v>
      </c>
      <c r="R18" s="6"/>
      <c r="S18" s="8" t="s">
        <v>21</v>
      </c>
      <c r="T18" s="9" t="s">
        <v>21</v>
      </c>
      <c r="U18" s="6"/>
      <c r="V18" s="8" t="s">
        <v>21</v>
      </c>
      <c r="W18" s="9" t="s">
        <v>21</v>
      </c>
      <c r="X18" s="6"/>
      <c r="Y18" s="8" t="s">
        <v>21</v>
      </c>
      <c r="Z18" s="9" t="s">
        <v>21</v>
      </c>
      <c r="AA18" s="6"/>
    </row>
    <row r="19" spans="3:27" ht="109" customHeight="1" thickBot="1" x14ac:dyDescent="0.25">
      <c r="C19" s="23" t="s">
        <v>63</v>
      </c>
      <c r="D19" s="7" t="s">
        <v>32</v>
      </c>
      <c r="E19" s="7" t="s">
        <v>36</v>
      </c>
      <c r="F19" s="7" t="s">
        <v>23</v>
      </c>
      <c r="G19" s="7" t="s">
        <v>33</v>
      </c>
      <c r="H19" s="7" t="s">
        <v>34</v>
      </c>
      <c r="I19" s="7" t="s">
        <v>35</v>
      </c>
      <c r="J19" s="8">
        <v>400</v>
      </c>
      <c r="K19" s="9">
        <v>2800</v>
      </c>
      <c r="L19" s="6"/>
      <c r="M19" s="8">
        <v>360</v>
      </c>
      <c r="N19" s="9">
        <f>SUM(M19)*7</f>
        <v>2520</v>
      </c>
      <c r="O19" s="6"/>
      <c r="P19" s="8">
        <f>SUM(J19)*0.85</f>
        <v>340</v>
      </c>
      <c r="Q19" s="9">
        <f t="shared" si="0"/>
        <v>2380</v>
      </c>
      <c r="R19" s="6"/>
      <c r="S19" s="8">
        <f>SUM(J19)*0.8</f>
        <v>320</v>
      </c>
      <c r="T19" s="12">
        <f>SUM(S19)*7</f>
        <v>2240</v>
      </c>
      <c r="U19" s="6"/>
      <c r="V19" s="8">
        <f>SUM(J19)*0.75</f>
        <v>300</v>
      </c>
      <c r="W19" s="12">
        <f>SUM(V19)*7</f>
        <v>2100</v>
      </c>
      <c r="X19" s="6"/>
      <c r="Y19" s="8">
        <f>SUM(J19)*0.7</f>
        <v>280</v>
      </c>
      <c r="Z19" s="12">
        <f>SUM(Y19)*7</f>
        <v>1960</v>
      </c>
      <c r="AA19" s="6"/>
    </row>
    <row r="20" spans="3:27" ht="109" customHeight="1" thickBot="1" x14ac:dyDescent="0.25">
      <c r="C20" s="23" t="s">
        <v>61</v>
      </c>
      <c r="D20" s="7" t="s">
        <v>37</v>
      </c>
      <c r="E20" s="7" t="s">
        <v>39</v>
      </c>
      <c r="F20" s="7" t="s">
        <v>29</v>
      </c>
      <c r="G20" s="7" t="s">
        <v>38</v>
      </c>
      <c r="H20" s="7" t="s">
        <v>29</v>
      </c>
      <c r="I20" s="7" t="s">
        <v>29</v>
      </c>
      <c r="J20" s="8">
        <v>400</v>
      </c>
      <c r="K20" s="9">
        <v>2800</v>
      </c>
      <c r="L20" s="6"/>
      <c r="M20" s="8">
        <v>360</v>
      </c>
      <c r="N20" s="9">
        <f>SUM(M20)*7</f>
        <v>2520</v>
      </c>
      <c r="O20" s="6"/>
      <c r="P20" s="8">
        <f>SUM(J20)*0.85</f>
        <v>340</v>
      </c>
      <c r="Q20" s="9">
        <f t="shared" si="0"/>
        <v>2380</v>
      </c>
      <c r="R20" s="6"/>
      <c r="S20" s="8">
        <f>SUM(J20)*0.8</f>
        <v>320</v>
      </c>
      <c r="T20" s="12">
        <f>SUM(S20)*7</f>
        <v>2240</v>
      </c>
      <c r="U20" s="6"/>
      <c r="V20" s="8">
        <f>SUM(J20)*0.75</f>
        <v>300</v>
      </c>
      <c r="W20" s="12">
        <f>SUM(V20)*7</f>
        <v>2100</v>
      </c>
      <c r="X20" s="6"/>
      <c r="Y20" s="8">
        <f>SUM(J20)*0.7</f>
        <v>280</v>
      </c>
      <c r="Z20" s="12">
        <f>SUM(Y20)*7</f>
        <v>1960</v>
      </c>
      <c r="AA20" s="6"/>
    </row>
    <row r="21" spans="3:27" ht="109" customHeight="1" thickBot="1" x14ac:dyDescent="0.25">
      <c r="C21" s="23" t="s">
        <v>62</v>
      </c>
      <c r="D21" s="7" t="s">
        <v>37</v>
      </c>
      <c r="E21" s="7" t="s">
        <v>41</v>
      </c>
      <c r="F21" s="7" t="s">
        <v>29</v>
      </c>
      <c r="G21" s="7" t="s">
        <v>40</v>
      </c>
      <c r="H21" s="7" t="s">
        <v>29</v>
      </c>
      <c r="I21" s="7" t="s">
        <v>29</v>
      </c>
      <c r="J21" s="8">
        <v>400</v>
      </c>
      <c r="K21" s="9">
        <v>2800</v>
      </c>
      <c r="L21" s="6"/>
      <c r="M21" s="8">
        <v>360</v>
      </c>
      <c r="N21" s="9">
        <f>SUM(M21)*7</f>
        <v>2520</v>
      </c>
      <c r="O21" s="6"/>
      <c r="P21" s="8">
        <f>SUM(J21)*0.85</f>
        <v>340</v>
      </c>
      <c r="Q21" s="9">
        <f t="shared" si="0"/>
        <v>2380</v>
      </c>
      <c r="R21" s="6"/>
      <c r="S21" s="8">
        <f>SUM(J21)*0.8</f>
        <v>320</v>
      </c>
      <c r="T21" s="12">
        <f>SUM(S21)*7</f>
        <v>2240</v>
      </c>
      <c r="U21" s="6"/>
      <c r="V21" s="8">
        <f>SUM(J21)*0.75</f>
        <v>300</v>
      </c>
      <c r="W21" s="12">
        <f>SUM(V21)*7</f>
        <v>2100</v>
      </c>
      <c r="X21" s="6"/>
      <c r="Y21" s="8">
        <f>SUM(J21)*0.7</f>
        <v>280</v>
      </c>
      <c r="Z21" s="12">
        <f>SUM(Y21)*7</f>
        <v>1960</v>
      </c>
      <c r="AA21" s="6"/>
    </row>
    <row r="22" spans="3:27" ht="109" customHeight="1" thickBot="1" x14ac:dyDescent="0.25">
      <c r="C22" s="23" t="s">
        <v>70</v>
      </c>
      <c r="D22" s="7" t="s">
        <v>124</v>
      </c>
      <c r="E22" s="7" t="s">
        <v>29</v>
      </c>
      <c r="F22" s="7" t="s">
        <v>29</v>
      </c>
      <c r="G22" s="7" t="s">
        <v>125</v>
      </c>
      <c r="H22" s="7" t="s">
        <v>29</v>
      </c>
      <c r="I22" s="7" t="s">
        <v>29</v>
      </c>
      <c r="J22" s="8">
        <v>300</v>
      </c>
      <c r="K22" s="9">
        <v>2100</v>
      </c>
      <c r="L22" s="6"/>
      <c r="M22" s="8">
        <v>270</v>
      </c>
      <c r="N22" s="9">
        <f>SUM(M22)*7</f>
        <v>1890</v>
      </c>
      <c r="O22" s="6"/>
      <c r="P22" s="8">
        <f>SUM(J22)*0.85</f>
        <v>255</v>
      </c>
      <c r="Q22" s="9">
        <f t="shared" si="0"/>
        <v>1785</v>
      </c>
      <c r="R22" s="6"/>
      <c r="S22" s="8">
        <f>SUM(J22)*0.8</f>
        <v>240</v>
      </c>
      <c r="T22" s="12">
        <f>SUM(S22)*7</f>
        <v>1680</v>
      </c>
      <c r="U22" s="6"/>
      <c r="V22" s="8">
        <f>SUM(J22)*0.75</f>
        <v>225</v>
      </c>
      <c r="W22" s="12">
        <f>SUM(V22)*7</f>
        <v>1575</v>
      </c>
      <c r="X22" s="6"/>
      <c r="Y22" s="8">
        <f>SUM(J22)*0.7</f>
        <v>210</v>
      </c>
      <c r="Z22" s="12">
        <f>SUM(Y22)*7</f>
        <v>1470</v>
      </c>
      <c r="AA22" s="6"/>
    </row>
    <row r="23" spans="3:27" ht="109" customHeight="1" thickBot="1" x14ac:dyDescent="0.25">
      <c r="C23" s="24" t="s">
        <v>64</v>
      </c>
      <c r="D23" s="10" t="s">
        <v>46</v>
      </c>
      <c r="E23" s="10" t="s">
        <v>47</v>
      </c>
      <c r="F23" s="10" t="s">
        <v>49</v>
      </c>
      <c r="G23" s="10" t="s">
        <v>29</v>
      </c>
      <c r="H23" s="10" t="s">
        <v>42</v>
      </c>
      <c r="I23" s="10" t="s">
        <v>43</v>
      </c>
      <c r="J23" s="11">
        <v>2400</v>
      </c>
      <c r="K23" s="12">
        <v>16800</v>
      </c>
      <c r="L23" s="6"/>
      <c r="M23" s="11">
        <v>2100</v>
      </c>
      <c r="N23" s="9">
        <f>SUM(M23)*7</f>
        <v>14700</v>
      </c>
      <c r="O23" s="6"/>
      <c r="P23" s="8">
        <f>SUM(J23)*0.85</f>
        <v>2040</v>
      </c>
      <c r="Q23" s="9">
        <v>14200</v>
      </c>
      <c r="R23" s="6"/>
      <c r="S23" s="8">
        <f>SUM(J23)*0.8</f>
        <v>1920</v>
      </c>
      <c r="T23" s="12">
        <f>SUM(S23)*7</f>
        <v>13440</v>
      </c>
      <c r="U23" s="6"/>
      <c r="V23" s="8">
        <f>SUM(J23)*0.75</f>
        <v>1800</v>
      </c>
      <c r="W23" s="12">
        <f>SUM(V23)*7</f>
        <v>12600</v>
      </c>
      <c r="X23" s="6"/>
      <c r="Y23" s="8">
        <f>SUM(J23)*0.7</f>
        <v>1680</v>
      </c>
      <c r="Z23" s="12">
        <f>SUM(Y23)*7</f>
        <v>11760</v>
      </c>
      <c r="AA23" s="6"/>
    </row>
  </sheetData>
  <mergeCells count="8">
    <mergeCell ref="S12:T12"/>
    <mergeCell ref="V12:W12"/>
    <mergeCell ref="Y12:Z12"/>
    <mergeCell ref="D5:K5"/>
    <mergeCell ref="D7:K7"/>
    <mergeCell ref="C12:K12"/>
    <mergeCell ref="M12:N12"/>
    <mergeCell ref="P12:Q12"/>
  </mergeCells>
  <phoneticPr fontId="6" type="noConversion"/>
  <pageMargins left="0.75" right="0.75" top="1" bottom="1" header="0.5" footer="0.5"/>
  <pageSetup paperSize="8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INSTRUÇÕES GERAIS</vt:lpstr>
      <vt:lpstr>CALCULADORA</vt:lpstr>
      <vt:lpstr>DADOS CADASTRAIS</vt:lpstr>
      <vt:lpstr>TARIFAS EVENTOS</vt:lpstr>
      <vt:lpstr>DESCONTOS PROGRESSIVOS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Vidigal</dc:creator>
  <cp:lastModifiedBy>Microsoft Office User</cp:lastModifiedBy>
  <cp:lastPrinted>2018-04-11T21:17:26Z</cp:lastPrinted>
  <dcterms:created xsi:type="dcterms:W3CDTF">2016-03-21T23:40:27Z</dcterms:created>
  <dcterms:modified xsi:type="dcterms:W3CDTF">2020-02-19T14:14:26Z</dcterms:modified>
</cp:coreProperties>
</file>